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4"/>
  </bookViews>
  <sheets>
    <sheet name="PL" sheetId="1" r:id="rId1"/>
    <sheet name="BS" sheetId="2" r:id="rId2"/>
    <sheet name="EQUITY" sheetId="3" r:id="rId3"/>
    <sheet name="CASH" sheetId="4" r:id="rId4"/>
    <sheet name="NOTES" sheetId="5" r:id="rId5"/>
  </sheets>
  <externalReferences>
    <externalReference r:id="rId8"/>
  </externalReferences>
  <definedNames>
    <definedName name="_xlnm.Print_Area" localSheetId="1">'BS'!$A$1:$H$62</definedName>
    <definedName name="_xlnm.Print_Area" localSheetId="3">'CASH'!$A$1:$E$78</definedName>
    <definedName name="_xlnm.Print_Area" localSheetId="4">'NOTES'!$A$1:$K$228</definedName>
    <definedName name="_xlnm.Print_Area" localSheetId="0">'PL'!$A$1:$E$56</definedName>
    <definedName name="_xlnm.Print_Titles" localSheetId="2">'EQUITY'!$1:$11</definedName>
  </definedNames>
  <calcPr fullCalcOnLoad="1"/>
</workbook>
</file>

<file path=xl/sharedStrings.xml><?xml version="1.0" encoding="utf-8"?>
<sst xmlns="http://schemas.openxmlformats.org/spreadsheetml/2006/main" count="455" uniqueCount="343">
  <si>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</si>
  <si>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</si>
  <si>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</si>
  <si>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</si>
  <si>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</si>
  <si>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</si>
  <si>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</si>
  <si>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</si>
  <si>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</si>
  <si>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</si>
  <si>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</si>
  <si>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</si>
  <si>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</si>
  <si>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</si>
  <si>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</si>
  <si>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</si>
  <si>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</si>
  <si>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</si>
  <si>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</si>
  <si>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</si>
  <si>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</si>
  <si>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</si>
  <si>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</si>
  <si>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</si>
  <si>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</si>
  <si>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</si>
  <si>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</si>
  <si>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</si>
  <si>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</si>
  <si>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</si>
  <si>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</si>
  <si>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</si>
  <si>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</si>
  <si>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</si>
  <si>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</si>
  <si>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</si>
  <si>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</si>
  <si>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</si>
  <si>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</si>
  <si>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</si>
  <si>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</si>
  <si>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</si>
  <si>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</si>
  <si>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</si>
  <si>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</si>
  <si>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</si>
  <si>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</si>
  <si>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</si>
  <si>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</si>
  <si>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</si>
  <si>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</si>
  <si>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</si>
  <si>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</si>
  <si>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</si>
  <si>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</si>
  <si>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</si>
  <si>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</si>
  <si>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</si>
  <si>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</si>
  <si>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</si>
  <si>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</si>
  <si>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</si>
  <si>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</si>
  <si>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</si>
  <si>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</si>
  <si>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</si>
  <si>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</si>
  <si>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</si>
  <si>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</si>
  <si>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</si>
  <si>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</si>
  <si>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</si>
  <si>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</si>
  <si>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</si>
  <si>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</si>
  <si>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</si>
  <si>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</si>
  <si>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</si>
  <si>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</si>
  <si>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</si>
  <si>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</si>
  <si>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</si>
  <si>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</si>
  <si>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</si>
  <si>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</si>
  <si>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</si>
  <si>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</si>
  <si>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</si>
  <si>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RM ' 000</t>
  </si>
  <si>
    <t>Profit Forecast</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</si>
  <si>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</si>
  <si>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</si>
  <si>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</si>
  <si>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</si>
  <si>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</si>
  <si>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</si>
  <si>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</si>
  <si>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</si>
  <si>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</si>
  <si>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</si>
  <si>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</si>
  <si>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</si>
  <si>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</si>
  <si>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</si>
  <si>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</si>
  <si>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</si>
  <si>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</si>
  <si>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</si>
  <si>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</si>
  <si>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</si>
  <si>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</si>
  <si>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</si>
  <si>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</si>
  <si>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</si>
  <si>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</si>
  <si>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</si>
  <si>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</si>
  <si>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</si>
  <si>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</si>
  <si>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</si>
  <si>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</si>
  <si>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</si>
  <si>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</si>
  <si>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</si>
  <si>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</si>
  <si>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</si>
  <si>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</si>
  <si>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</si>
  <si>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</si>
  <si>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</si>
  <si>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</si>
  <si>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</si>
  <si>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</si>
  <si>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</si>
  <si>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</si>
  <si>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</si>
  <si>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</si>
  <si>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</si>
  <si>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</si>
  <si>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Noor Azwah binti Samsudin</t>
  </si>
  <si>
    <t>e)</t>
  </si>
  <si>
    <t>With CCM Pharma Sdn Bhd, a company in which Chemical Company of Malaysia Berhad has a direct interest of 100.0%</t>
  </si>
  <si>
    <t>Net assets per share (RM)</t>
  </si>
  <si>
    <t>Trade &amp; Other Receivables</t>
  </si>
  <si>
    <t xml:space="preserve"> </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</si>
  <si>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</si>
  <si>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</si>
  <si>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</si>
  <si>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</si>
  <si>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</si>
  <si>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</si>
  <si>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</si>
  <si>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</si>
  <si>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</si>
  <si>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</si>
  <si>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</si>
  <si>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</si>
  <si>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</si>
  <si>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</si>
  <si>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</si>
  <si>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</si>
  <si>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</si>
  <si>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</si>
  <si>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</si>
  <si>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</si>
  <si>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</si>
  <si>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</si>
  <si>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</si>
  <si>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</si>
  <si>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</si>
  <si>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</si>
  <si>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</si>
  <si>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</si>
  <si>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</si>
  <si>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</si>
  <si>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</si>
  <si>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</si>
  <si>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</si>
  <si>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</si>
  <si>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</si>
  <si>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</si>
  <si>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</si>
  <si>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</si>
  <si>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</si>
  <si>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</si>
  <si>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</si>
  <si>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</si>
  <si>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</si>
  <si>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</si>
  <si>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</si>
  <si>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</si>
  <si>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</si>
  <si>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</si>
  <si>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</si>
  <si>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</si>
  <si>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</si>
  <si>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</si>
  <si>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</si>
  <si>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</si>
  <si>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</si>
  <si>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</si>
  <si>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Investment properties</t>
  </si>
  <si>
    <t>Retained earnings</t>
  </si>
  <si>
    <t>Profit Before Tax</t>
  </si>
  <si>
    <t>Bad debt written off</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</si>
  <si>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</si>
  <si>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</si>
  <si>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</si>
  <si>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</si>
  <si>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</si>
  <si>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</si>
  <si>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</si>
  <si>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</si>
  <si>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</si>
  <si>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</si>
  <si>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</si>
  <si>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</si>
  <si>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</si>
  <si>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</si>
  <si>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</si>
  <si>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</si>
  <si>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</si>
  <si>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Change in fair value for investment properties</t>
  </si>
  <si>
    <t>Intangible assets</t>
  </si>
  <si>
    <t>Tax refund</t>
  </si>
  <si>
    <t>Cost assosiated to conversion of land to industrial status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</si>
  <si>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</si>
  <si>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</si>
  <si>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</si>
  <si>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</si>
  <si>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</si>
  <si>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</si>
  <si>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r>
      <t xml:space="preserve">CCM DUOPHARMA BIOTECH BERHAD </t>
    </r>
    <r>
      <rPr>
        <b/>
        <sz val="10"/>
        <rFont val="Arial Black"/>
        <family val="2"/>
      </rPr>
      <t>(524271-W)</t>
    </r>
  </si>
  <si>
    <t>At 1 January 2015</t>
  </si>
  <si>
    <t>MFRSs, Interpretations and amendments effective for annual periods beginning on or after 1 January 2017</t>
  </si>
  <si>
    <t>MFRSs, Interpretations and amendments effective for annual periods beginning on or after 1 January 2018</t>
  </si>
  <si>
    <t>Re-issuance of all treasury shares in open market</t>
  </si>
  <si>
    <t xml:space="preserve"> - The Condensed Consolidated Income Statement should be read in conjunction with the Audited Financial Statements for the year ended 31 December 2015 and the accompanying </t>
  </si>
  <si>
    <t>31/12/2015</t>
  </si>
  <si>
    <t>Current Tax Assets</t>
  </si>
  <si>
    <t>(The Condensed Consolidated Balance Sheet should be read in conjunction with the Audited Financial Statements for the year ended 31 December 2015 and the accompanying explanatory notes attached to the interim financial statements.)</t>
  </si>
  <si>
    <t>At 31 December 2015</t>
  </si>
  <si>
    <t>(The Condensed Consolidated Statement of Changes in Equity should be read in conjunction with the Audited Financial Statements for the year ended 31 December 2015 and the accompanying explanatory notes attached to the interim financial statements.)</t>
  </si>
  <si>
    <t>Translation</t>
  </si>
  <si>
    <t>Reserve</t>
  </si>
  <si>
    <t>Foreign currency translation differences for foreign operations</t>
  </si>
  <si>
    <t xml:space="preserve"> &lt;--------------------------   Non-distributable   --------------------------&gt;</t>
  </si>
  <si>
    <t>2014 final dividend (14.5 sen per share tax
exempt under single tier system)</t>
  </si>
  <si>
    <t>2015 interim dividend (4 sen per share tax
exempt under single tier system)</t>
  </si>
  <si>
    <t>Issuance of ordinary shares pursuant to Right Issue exercise</t>
  </si>
  <si>
    <t>Distribution cost on reissuance of all treasury share in</t>
  </si>
  <si>
    <t>open market</t>
  </si>
  <si>
    <t>Distribution cost pursant to Right Issue exercise (net of tax)</t>
  </si>
  <si>
    <t>At 1 January 2016</t>
  </si>
  <si>
    <t>The interim financial report has been prepared in accordance with the same accounting policies in the consolidated financial statement as at and for the year ended 31 December 2015.</t>
  </si>
  <si>
    <t>MFRSs, Interpretations and amendments effective for annual periods beginning on or after 1 January 2019</t>
  </si>
  <si>
    <t>• MFRS 16, Leases</t>
  </si>
  <si>
    <t>MFRSs, Interpretations and amendments effective for a date yet to be confirmed</t>
  </si>
  <si>
    <t>• Amendments to MFRS 10, Consolidated Financial Statements and MFRS 128, Investments in Associates and Joint Ventures – Sale or Contribution of Assets between an Investor and its Associate or Joint Venture</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</si>
  <si>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</si>
  <si>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Group is currently assessing the financial impact that may arise from the adoption of the above amendments..</t>
  </si>
  <si>
    <t xml:space="preserve"> - The effect of accelerated depreciation, recognized in cost of sales, in current and future financial years is as follows:-</t>
  </si>
  <si>
    <t>FY 2016</t>
  </si>
  <si>
    <t>FY 2017</t>
  </si>
  <si>
    <t>FY 2018</t>
  </si>
  <si>
    <t>FY2019</t>
  </si>
  <si>
    <t>Increase in depreciation expense (RM ‘000)</t>
  </si>
  <si>
    <t>b) Provision for slow moving stock from 12 months to 6 month</t>
  </si>
  <si>
    <t>The status of the utilisation of proceeds pursuant to the rights issue exercise of the Company which was completed on 22 July 2015 are as follows:</t>
  </si>
  <si>
    <t>Details of utilisation</t>
  </si>
  <si>
    <t>Proceeds utilisation
RM'000</t>
  </si>
  <si>
    <t>Actual utilisation
RM'000</t>
  </si>
  <si>
    <t>Balance unutilised
RM'000</t>
  </si>
  <si>
    <t>Repayment of bank borrowing</t>
  </si>
  <si>
    <t>Expansion of factory</t>
  </si>
  <si>
    <t>Estimated expenses</t>
  </si>
  <si>
    <t xml:space="preserve"> - The effect of revised provision of slow moving stock recognized in cost of sales in financial year 2015 was estimated at RM4.9 mil.</t>
  </si>
  <si>
    <t>There was no disposal of unquoted investment and/or properties during the current financial quarter.</t>
  </si>
  <si>
    <t>As at 31 Dec 2015</t>
  </si>
  <si>
    <t>As At</t>
  </si>
  <si>
    <t>Foreign currency translation</t>
  </si>
  <si>
    <t xml:space="preserve">   differences for foreign operations</t>
  </si>
  <si>
    <t>Foreign exchange translation differences</t>
  </si>
  <si>
    <t>Profit for the year</t>
  </si>
  <si>
    <t>Total comprehensive income attributable to:</t>
  </si>
  <si>
    <t>Deferred Tax Asset</t>
  </si>
  <si>
    <t>Acquisition of subsidiary, net of cash and cash equivalents acquired</t>
  </si>
  <si>
    <t>Negative goodwill</t>
  </si>
  <si>
    <t>Exchange differences on translation of financial statements of foreign operations</t>
  </si>
  <si>
    <t xml:space="preserve">Net decrease in cash and cash equivalents </t>
  </si>
  <si>
    <t>2015 final dividend (5.5 sen per share tax
exempt)</t>
  </si>
  <si>
    <t>(The Condensed Consolidated Cash Flow Statement should be read in conjunction with the Audited Financial Statements for the year ended 31 December 2015</t>
  </si>
  <si>
    <t>Operating profit is arrived at after charging / (crediting):</t>
  </si>
  <si>
    <r>
      <t xml:space="preserve">There was no change in estimates that have a material effect in the current quarter results.
However, during previous financial year, the Group had conducted the following operational review and incorporated results thereof accordingly:-
a) </t>
    </r>
    <r>
      <rPr>
        <u val="single"/>
        <sz val="12"/>
        <rFont val="Arial Narrow"/>
        <family val="2"/>
      </rPr>
      <t>Useful life of existing Oral Solid Dosage (OSD) plant (K1) in Klang.</t>
    </r>
    <r>
      <rPr>
        <sz val="12"/>
        <rFont val="Arial Narrow"/>
        <family val="2"/>
      </rPr>
      <t xml:space="preserve"> 
- As part of our manufacturing strategy, the Group has decided to build a new state of the art OSD plant (to be named as K3) to replace K1. Construction of K3 is expected to commence by end of</t>
    </r>
    <r>
      <rPr>
        <b/>
        <sz val="12"/>
        <rFont val="Arial Narrow"/>
        <family val="2"/>
      </rPr>
      <t xml:space="preserve"> </t>
    </r>
    <r>
      <rPr>
        <sz val="12"/>
        <rFont val="Arial Narrow"/>
        <family val="2"/>
      </rPr>
      <t xml:space="preserve">2016 and it will take around 3 years to complete. Upon completion of K3 with newly enhanced GMP features, the operation of K1 will be relocated to K3. In view of above firm plan, K1 will have a finite useful life of approximately 5 years, and hence necessitate the need to accelerate depreciating current net book value with effect from 01/01/2015.
</t>
    </r>
  </si>
  <si>
    <t xml:space="preserve">  - The review was necessary in view of implementation of new stability guideline which imposes stringent requirement for extrapolation of 
proposed shelf life based on stability data. Besides, revised requirement on storage condition will result in newly registered products and 
also existing registered products to carry shelf life of less than 3 years. </t>
  </si>
  <si>
    <t>(30/9/16)</t>
  </si>
  <si>
    <t>Qtr 3 2016</t>
  </si>
  <si>
    <t>FOR THE PERIOD ENDED 31 DEC 2016</t>
  </si>
  <si>
    <t>AS AT 31 DEC 2016</t>
  </si>
  <si>
    <t>31/12/2016</t>
  </si>
  <si>
    <t>Current Asset Held for Sale</t>
  </si>
  <si>
    <t>At 31 Dec 2016</t>
  </si>
  <si>
    <t>2016 interim dividend (2.5 sen per share tax
exempt under single tier system)</t>
  </si>
  <si>
    <t>Cash and cash equivalents as at 31 Dec</t>
  </si>
  <si>
    <t>Quarterly Report On Results For The Period Ended 31 Dec 2016</t>
  </si>
  <si>
    <t xml:space="preserve">The Group paid an interim Tax Exempt dividend of 5% (2.5 sen) per share {2015: 8% (4 sen)} amounting to RM 6.97 million (2015: RM 11.16 million) in respect of financial year ended 31 December 2016 during the current quarter.
</t>
  </si>
  <si>
    <t>(31/12/16)</t>
  </si>
  <si>
    <t>(31/12/15)</t>
  </si>
  <si>
    <t>There are no material events after the period end up to 17 Feb 2017 (latest practicable date which is not earlier than 7 days from the date of issuance of this quarterly report) that have not been reflected in the financial statements for the financial period ended 31 Dec 2016.</t>
  </si>
  <si>
    <t>Qtr 4 2016</t>
  </si>
  <si>
    <t>Prospects for the Next Financial Year</t>
  </si>
  <si>
    <t xml:space="preserve">Demand in Pharmaceutical industry is expected to remain stable for current financial year, despite business momentum facing increasing challenges arising from weakened Malaysia Ringgit which affects our production and operational costs. Persistent foreign exchange volatility and uncertainties in the economy may further put pressure on manufacturing margins.
In view of current challenging environment and barring further unforeseen development, the Group is cautiously optimistic to achieve a satisfactory performance for the financial year 2017. </t>
  </si>
  <si>
    <t>31/12/16</t>
  </si>
  <si>
    <t>As at 31 Dec 2016</t>
  </si>
  <si>
    <t>There was no material litigation up to 24 Feb 2017.</t>
  </si>
  <si>
    <t xml:space="preserve">b) </t>
  </si>
  <si>
    <t>i)</t>
  </si>
  <si>
    <t>ii)</t>
  </si>
  <si>
    <t>A final tax exempt dividend of 11% (5.5 sen) per share amounting to approximately RM15.34 million in respect of financial year ended 
31 December 2015 was paid on 28 June 2016.</t>
  </si>
  <si>
    <t>Interim tax exempt dividend of 8% (4 sen) per share amounting to approximately RM5.55 million in respect of financial year ended 31 December 2015 was paid on 6 November 2015</t>
  </si>
  <si>
    <t>Other than the above, there were no impairment of assets and gain or loss on derivatives for the current quarter and current period ended 31 Dec 2016.</t>
  </si>
  <si>
    <t>The interim financial statements were authorised for issue by the Board of Directors in accordance with a resolution of the directors on 24 Feb 2017.</t>
  </si>
  <si>
    <t>Provision for warranty</t>
  </si>
  <si>
    <t>Acquisition of intangible assets</t>
  </si>
  <si>
    <t>Proceed from disposal of brand</t>
  </si>
  <si>
    <t>Proceed from issuance of ordinary shares</t>
  </si>
  <si>
    <t>Payment of expenses relating to issuance of ordinary share</t>
  </si>
  <si>
    <t>Proceed from sale of treasury shares</t>
  </si>
  <si>
    <t>Payment of expenses relating to re-issuance of treasury share</t>
  </si>
  <si>
    <t>High liquid investment with financial institutions</t>
  </si>
  <si>
    <t>There were no issuance and/or repayment of debt and equity securities, share buy-backs, share cancellations, shares held as treasury shares and resale of treasury shares during the year under review save for repayment of term loan of RM10 million matured on 30 June 2016.</t>
  </si>
  <si>
    <t>24 Feb 2017</t>
  </si>
  <si>
    <t xml:space="preserve"> 31 Dec 2016</t>
  </si>
  <si>
    <t xml:space="preserve"> 31 Dec 2015</t>
  </si>
  <si>
    <t>The total dividend for the current financial year is 13% ( 6.5 sen) per share consists of a final dividend as stated in (a) above and an interim tax exempt dividend of 5% {2.5sen} amounting to approximately RM6.97 million as compared to 2015 dividend as follows:-</t>
  </si>
  <si>
    <t>The Group's effective tax rate is lower than the statutory tax rate mainly due to the tax incentive claimed during the financial year ended 31 December 2016.</t>
  </si>
  <si>
    <t>The Group recorded a revenue and PBT of RM312.94 million and RM31.48 million respectively for current period ended 31 Dec 2016 as compared to RM269.79 million and RM47.83 million for the corresponding period last year. The increase in revenue was mainly due to twelve months contribution from newly acquired subsidiary companies for year ended 31/12/2016 as compared to only seven months contribution for corresponding period last year. However, PBT had decreased due to changes in product mix and increase in production cost primarily driven by foreign exchange, resulting in lower gross margin.</t>
  </si>
  <si>
    <t>For the current financial year ended 31 December 2016, the Board of Directors recommends a final single tier dividend of 8% ( 4 sen) per share (2015: a final tax exempt dividend of 11% (5.5 sen) per share).  The final dividend is subject to shareholders' approval at the forthcoming Annual General Meeting (AGM) of the Company. The book closure and the payment date in respect of the final dividend will be on 30 May 2017 and 23 June 2017 respectively</t>
  </si>
  <si>
    <t>The Group recorded a revenue and PBT of RM74.03 million and RM6.30 million respectively for current quarter ended 31 Dec 2016 as compared to RM80.30 million and RM7.52 million for the preceding financial quarter. The reduction in sales and PBT thereof was due to lower sales to private and also export market. RM1.2 million of assets no longer in use was written off during the period due to conversion of a facility.</t>
  </si>
  <si>
    <t>Loss on write off of property, plant and equipment</t>
  </si>
  <si>
    <t xml:space="preserve">• Amendments to MFRS 12, Disclosure of Interests in Other Entities (Annual Improvements to MFRS Standards 2014-2016 Cycle)
• Amendments to MFRS 107, Statement of Cash Flows – Disclosure Initiative
• Amendments to MFRS 112, Income Taxes – Recognition of Deferred Tax Assets for Unrealised Losses
</t>
  </si>
  <si>
    <t xml:space="preserve">• MFRS 9, Financial Instruments (2014)
• MFRS 15, Revenue from Contracts with Customers
• Clarifications to MFRS 15, Revenue from Contracts with Customers
• IC Interpretation 22, Foreign Currency Transactions and Advance Consideration
• Amendments to MFRS 1, First-time Adoption of Malaysian Financial Reporting Standards (Annual Improvements to MFRS Standards 2014-2016 Cycle)
• Amendments to MFRS 2, Share-based Payment – Classification and Measurement of Share-based Payment Transactions
• Amendments to MFRS 4, Insurance Contracts – Applying MFRS 9 Financial Instruments with MFRS 4 Insurance Contracts
• Amendments to MFRS 128, Investments in Associates and Joint Ventures (Annual Improvements to MFRS Standards 2014-2016 Cycle)
• Amendments to MFRS 140, Investment Property – Transfers of Investment Property
</t>
  </si>
  <si>
    <t>The following MFRs and Amendments to MFRs applicable to the Group have been adopted with effect from 1 January 2017 :</t>
  </si>
</sst>
</file>

<file path=xl/styles.xml><?xml version="1.0" encoding="utf-8"?>
<styleSheet xmlns="http://schemas.openxmlformats.org/spreadsheetml/2006/main">
  <numFmts count="5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BZ$&quot;#,##0_);\(&quot;BZ$&quot;#,##0\)"/>
    <numFmt numFmtId="179" formatCode="&quot;BZ$&quot;#,##0_);[Red]\(&quot;BZ$&quot;#,##0\)"/>
    <numFmt numFmtId="180" formatCode="&quot;BZ$&quot;#,##0.00_);\(&quot;BZ$&quot;#,##0.00\)"/>
    <numFmt numFmtId="181" formatCode="&quot;BZ$&quot;#,##0.00_);[Red]\(&quot;BZ$&quot;#,##0.00\)"/>
    <numFmt numFmtId="182" formatCode="_(&quot;BZ$&quot;* #,##0_);_(&quot;BZ$&quot;* \(#,##0\);_(&quot;BZ$&quot;* &quot;-&quot;_);_(@_)"/>
    <numFmt numFmtId="183" formatCode="_(&quot;BZ$&quot;* #,##0.00_);_(&quot;BZ$&quot;* \(#,##0.00\);_(&quot;BZ$&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4409]dddd\,\ d\ mmmm\,\ yyyy"/>
    <numFmt numFmtId="208" formatCode="0.0%"/>
  </numFmts>
  <fonts count="67">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u val="singleAccounting"/>
      <sz val="12"/>
      <name val="Arial Narrow"/>
      <family val="2"/>
    </font>
    <font>
      <b/>
      <sz val="14"/>
      <name val="Arial Narrow"/>
      <family val="2"/>
    </font>
    <font>
      <u val="single"/>
      <sz val="12"/>
      <name val="Arial Narrow"/>
      <family val="2"/>
    </font>
    <font>
      <b/>
      <sz val="10"/>
      <name val="Arial"/>
      <family val="2"/>
    </font>
    <font>
      <sz val="12"/>
      <name val="Times New Roman"/>
      <family val="1"/>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medium"/>
      <top style="medium"/>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84">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1" fillId="0" borderId="0" xfId="0" applyFont="1" applyFill="1" applyAlignment="1">
      <alignment/>
    </xf>
    <xf numFmtId="0" fontId="14" fillId="0" borderId="10" xfId="60" applyFont="1" applyFill="1" applyBorder="1" applyAlignment="1">
      <alignment vertical="center"/>
      <protection/>
    </xf>
    <xf numFmtId="0" fontId="14" fillId="0" borderId="11" xfId="60" applyFont="1" applyFill="1" applyBorder="1" applyAlignment="1">
      <alignment vertical="center"/>
      <protection/>
    </xf>
    <xf numFmtId="41" fontId="16" fillId="0" borderId="12" xfId="60" applyNumberFormat="1" applyFont="1" applyFill="1" applyBorder="1" applyAlignment="1">
      <alignment horizontal="center" vertical="center"/>
      <protection/>
    </xf>
    <xf numFmtId="0" fontId="16" fillId="0" borderId="11" xfId="60" applyFont="1" applyFill="1" applyBorder="1" applyAlignment="1">
      <alignment vertical="center"/>
      <protection/>
    </xf>
    <xf numFmtId="0" fontId="14" fillId="0" borderId="11" xfId="60" applyFont="1" applyFill="1" applyBorder="1" applyAlignment="1">
      <alignment horizontal="justify" vertical="center"/>
      <protection/>
    </xf>
    <xf numFmtId="41" fontId="16" fillId="0" borderId="13" xfId="60" applyNumberFormat="1" applyFont="1" applyFill="1" applyBorder="1" applyAlignment="1">
      <alignment vertical="center"/>
      <protection/>
    </xf>
    <xf numFmtId="0" fontId="16" fillId="0" borderId="11" xfId="60" applyFont="1" applyFill="1" applyBorder="1" applyAlignment="1">
      <alignment horizontal="justify" vertical="top" wrapText="1"/>
      <protection/>
    </xf>
    <xf numFmtId="0" fontId="16" fillId="0" borderId="11" xfId="60" applyFont="1" applyFill="1" applyBorder="1" applyAlignment="1">
      <alignment horizontal="justify" vertical="center"/>
      <protection/>
    </xf>
    <xf numFmtId="0" fontId="14" fillId="0" borderId="11" xfId="60" applyFont="1" applyBorder="1" applyAlignment="1">
      <alignment vertical="center"/>
      <protection/>
    </xf>
    <xf numFmtId="0" fontId="14" fillId="0" borderId="12" xfId="60" applyFont="1" applyBorder="1" applyAlignment="1">
      <alignment vertical="center"/>
      <protection/>
    </xf>
    <xf numFmtId="0" fontId="14" fillId="0" borderId="0" xfId="60" applyFont="1" applyAlignment="1">
      <alignment vertical="center"/>
      <protection/>
    </xf>
    <xf numFmtId="41" fontId="14" fillId="0" borderId="0" xfId="60" applyNumberFormat="1" applyFont="1" applyFill="1" applyAlignment="1">
      <alignment vertical="center"/>
      <protection/>
    </xf>
    <xf numFmtId="41" fontId="1" fillId="0" borderId="0" xfId="0" applyNumberFormat="1"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xf>
    <xf numFmtId="0" fontId="17"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quotePrefix="1">
      <alignment horizontal="left" vertical="center"/>
    </xf>
    <xf numFmtId="0" fontId="12" fillId="0" borderId="0" xfId="0" applyFont="1" applyFill="1" applyBorder="1" applyAlignment="1">
      <alignment horizontal="center" vertical="center"/>
    </xf>
    <xf numFmtId="41" fontId="12" fillId="0" borderId="0" xfId="0" applyNumberFormat="1"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justify"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6" xfId="0" applyFont="1" applyFill="1" applyBorder="1" applyAlignment="1">
      <alignment horizontal="justify" vertical="center"/>
    </xf>
    <xf numFmtId="0" fontId="3" fillId="0" borderId="16"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17" xfId="42" applyNumberFormat="1" applyFont="1" applyFill="1" applyBorder="1" applyAlignment="1">
      <alignment horizontal="right" vertical="center"/>
    </xf>
    <xf numFmtId="0" fontId="0" fillId="0" borderId="16" xfId="0" applyFont="1" applyFill="1" applyBorder="1" applyAlignment="1">
      <alignment horizontal="left" vertical="center"/>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41" fontId="1" fillId="0" borderId="0" xfId="0" applyNumberFormat="1" applyFont="1" applyFill="1" applyAlignment="1">
      <alignment vertical="top" wrapText="1"/>
    </xf>
    <xf numFmtId="0" fontId="1" fillId="0" borderId="0" xfId="0" applyFont="1" applyFill="1" applyAlignment="1">
      <alignment horizontal="center" vertical="top" wrapText="1"/>
    </xf>
    <xf numFmtId="0" fontId="8" fillId="0" borderId="0" xfId="0" applyFont="1" applyFill="1" applyBorder="1" applyAlignment="1">
      <alignment horizontal="left"/>
    </xf>
    <xf numFmtId="0" fontId="11" fillId="0" borderId="0" xfId="0" applyFont="1" applyFill="1" applyAlignment="1">
      <alignment horizontal="left" vertical="top" wrapText="1" indent="3"/>
    </xf>
    <xf numFmtId="41" fontId="1" fillId="0" borderId="0" xfId="0" applyNumberFormat="1" applyFont="1" applyFill="1" applyBorder="1" applyAlignment="1">
      <alignment vertical="top" wrapText="1"/>
    </xf>
    <xf numFmtId="0" fontId="3" fillId="0" borderId="0" xfId="59" applyFont="1" applyFill="1" applyAlignment="1">
      <alignment horizontal="center" vertical="center"/>
      <protection/>
    </xf>
    <xf numFmtId="0" fontId="1" fillId="0" borderId="0" xfId="59" applyFont="1" applyFill="1" applyAlignment="1">
      <alignment vertical="center"/>
      <protection/>
    </xf>
    <xf numFmtId="0" fontId="3" fillId="0" borderId="0" xfId="59" applyFont="1" applyFill="1" applyAlignment="1">
      <alignment vertical="center"/>
      <protection/>
    </xf>
    <xf numFmtId="0" fontId="20" fillId="0" borderId="0" xfId="0" applyFont="1" applyFill="1" applyAlignment="1">
      <alignment horizontal="center"/>
    </xf>
    <xf numFmtId="0" fontId="21" fillId="0" borderId="0" xfId="0" applyFont="1" applyFill="1" applyAlignment="1">
      <alignment/>
    </xf>
    <xf numFmtId="0" fontId="2" fillId="0" borderId="0" xfId="60"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17" xfId="0" applyNumberFormat="1" applyFont="1" applyFill="1" applyBorder="1" applyAlignment="1">
      <alignment vertical="top" wrapText="1"/>
    </xf>
    <xf numFmtId="0" fontId="3" fillId="0" borderId="0" xfId="60"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19" fillId="0" borderId="0" xfId="0" applyFont="1" applyFill="1" applyAlignment="1">
      <alignment horizontal="left" vertical="top" wrapText="1" indent="3"/>
    </xf>
    <xf numFmtId="0" fontId="8" fillId="0" borderId="0" xfId="0" applyFont="1" applyFill="1" applyBorder="1" applyAlignment="1">
      <alignment/>
    </xf>
    <xf numFmtId="0" fontId="11" fillId="0" borderId="0" xfId="0" applyFont="1" applyFill="1" applyAlignment="1">
      <alignment horizontal="left" indent="3"/>
    </xf>
    <xf numFmtId="0" fontId="11" fillId="0" borderId="0" xfId="0" applyFont="1" applyFill="1" applyAlignment="1">
      <alignment horizontal="justify"/>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24"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8"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25" fillId="0" borderId="0" xfId="42" applyNumberFormat="1" applyFont="1" applyFill="1" applyBorder="1" applyAlignment="1">
      <alignment vertical="center"/>
    </xf>
    <xf numFmtId="0" fontId="3" fillId="0" borderId="0" xfId="0" applyFont="1" applyFill="1" applyBorder="1" applyAlignment="1">
      <alignment horizontal="center" vertical="top" wrapText="1"/>
    </xf>
    <xf numFmtId="190" fontId="8" fillId="0" borderId="0" xfId="42" applyNumberFormat="1" applyFont="1" applyFill="1" applyAlignment="1">
      <alignment vertical="top" wrapText="1"/>
    </xf>
    <xf numFmtId="37" fontId="26" fillId="0" borderId="0" xfId="0" applyNumberFormat="1" applyFont="1" applyFill="1" applyBorder="1" applyAlignment="1">
      <alignment vertical="top" wrapText="1"/>
    </xf>
    <xf numFmtId="0" fontId="47"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190" fontId="0" fillId="0" borderId="0" xfId="0" applyNumberFormat="1" applyFont="1" applyFill="1" applyAlignment="1">
      <alignment/>
    </xf>
    <xf numFmtId="37" fontId="0" fillId="0" borderId="17" xfId="0" applyNumberFormat="1" applyFont="1" applyFill="1" applyBorder="1" applyAlignment="1">
      <alignment horizontal="right" vertical="center"/>
    </xf>
    <xf numFmtId="0" fontId="2" fillId="0" borderId="0" xfId="0" applyFont="1" applyFill="1" applyAlignment="1">
      <alignment horizontal="left" vertical="center" wrapText="1"/>
    </xf>
    <xf numFmtId="41" fontId="14" fillId="0" borderId="13" xfId="60" applyNumberFormat="1" applyFont="1" applyFill="1" applyBorder="1" applyAlignment="1">
      <alignment vertical="center"/>
      <protection/>
    </xf>
    <xf numFmtId="9" fontId="14" fillId="0" borderId="13" xfId="63" applyFont="1" applyFill="1" applyBorder="1" applyAlignment="1">
      <alignment vertical="center"/>
    </xf>
    <xf numFmtId="41" fontId="16" fillId="0" borderId="19" xfId="60" applyNumberFormat="1" applyFont="1" applyFill="1" applyBorder="1" applyAlignment="1">
      <alignment vertical="center"/>
      <protection/>
    </xf>
    <xf numFmtId="9" fontId="16" fillId="0" borderId="13" xfId="63" applyFont="1" applyFill="1" applyBorder="1" applyAlignment="1">
      <alignment vertical="center"/>
    </xf>
    <xf numFmtId="193" fontId="14" fillId="0" borderId="13" xfId="60" applyNumberFormat="1" applyFont="1" applyFill="1" applyBorder="1" applyAlignment="1">
      <alignment vertical="center"/>
      <protection/>
    </xf>
    <xf numFmtId="37" fontId="0" fillId="0" borderId="13" xfId="42" applyNumberFormat="1" applyFont="1" applyFill="1" applyBorder="1" applyAlignment="1">
      <alignment horizontal="right" vertical="center"/>
    </xf>
    <xf numFmtId="3" fontId="0" fillId="0" borderId="11"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0" fontId="0" fillId="0" borderId="11" xfId="44" applyNumberFormat="1" applyFont="1" applyFill="1" applyBorder="1" applyAlignment="1">
      <alignment horizontal="right" vertical="center"/>
    </xf>
    <xf numFmtId="190" fontId="0" fillId="0" borderId="13" xfId="44" applyNumberFormat="1" applyFont="1" applyFill="1" applyBorder="1" applyAlignment="1">
      <alignment horizontal="right" vertical="center"/>
    </xf>
    <xf numFmtId="0" fontId="0" fillId="0" borderId="13" xfId="0" applyFont="1" applyFill="1" applyBorder="1" applyAlignment="1">
      <alignment horizontal="left" vertical="center" wrapText="1"/>
    </xf>
    <xf numFmtId="3" fontId="0" fillId="0" borderId="17"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1" fillId="0" borderId="0" xfId="0" applyFont="1" applyFill="1" applyAlignment="1">
      <alignment wrapText="1"/>
    </xf>
    <xf numFmtId="41" fontId="14" fillId="0" borderId="13" xfId="60" applyNumberFormat="1" applyFont="1" applyFill="1" applyBorder="1" applyAlignment="1">
      <alignment horizontal="right" vertical="center"/>
      <protection/>
    </xf>
    <xf numFmtId="41" fontId="16" fillId="0" borderId="20" xfId="60" applyNumberFormat="1" applyFont="1" applyFill="1" applyBorder="1" applyAlignment="1">
      <alignment vertical="center"/>
      <protection/>
    </xf>
    <xf numFmtId="41" fontId="16" fillId="0" borderId="11" xfId="60" applyNumberFormat="1" applyFont="1" applyFill="1" applyBorder="1" applyAlignment="1">
      <alignment vertical="center"/>
      <protection/>
    </xf>
    <xf numFmtId="41" fontId="14" fillId="0" borderId="11" xfId="60" applyNumberFormat="1" applyFont="1" applyFill="1" applyBorder="1" applyAlignment="1">
      <alignment vertical="center"/>
      <protection/>
    </xf>
    <xf numFmtId="41" fontId="14" fillId="0" borderId="11" xfId="60" applyNumberFormat="1" applyFont="1" applyFill="1" applyBorder="1" applyAlignment="1">
      <alignment horizontal="right" vertical="center"/>
      <protection/>
    </xf>
    <xf numFmtId="41" fontId="16" fillId="0" borderId="20" xfId="60" applyNumberFormat="1" applyFont="1" applyFill="1" applyBorder="1" applyAlignment="1">
      <alignment horizontal="center" vertical="center"/>
      <protection/>
    </xf>
    <xf numFmtId="41" fontId="0" fillId="0" borderId="17" xfId="42" applyNumberFormat="1" applyFont="1" applyFill="1" applyBorder="1" applyAlignment="1">
      <alignment horizontal="right" vertical="center"/>
    </xf>
    <xf numFmtId="190" fontId="1" fillId="0" borderId="0" xfId="44" applyNumberFormat="1" applyFont="1" applyFill="1" applyAlignment="1">
      <alignment/>
    </xf>
    <xf numFmtId="190" fontId="1" fillId="0" borderId="0" xfId="44" applyNumberFormat="1" applyFont="1" applyFill="1" applyBorder="1" applyAlignment="1">
      <alignment/>
    </xf>
    <xf numFmtId="190" fontId="1" fillId="0" borderId="14" xfId="44" applyNumberFormat="1" applyFont="1" applyFill="1" applyBorder="1" applyAlignment="1">
      <alignment/>
    </xf>
    <xf numFmtId="190" fontId="1" fillId="0" borderId="21" xfId="44" applyNumberFormat="1" applyFont="1" applyFill="1" applyBorder="1" applyAlignment="1">
      <alignment/>
    </xf>
    <xf numFmtId="190" fontId="1" fillId="0" borderId="22" xfId="44" applyNumberFormat="1" applyFont="1" applyFill="1" applyBorder="1" applyAlignment="1">
      <alignment/>
    </xf>
    <xf numFmtId="190" fontId="1" fillId="0" borderId="23" xfId="44" applyNumberFormat="1"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vertical="center"/>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0" fontId="27" fillId="0" borderId="0" xfId="0" applyFont="1" applyFill="1" applyAlignment="1">
      <alignment/>
    </xf>
    <xf numFmtId="41" fontId="1" fillId="0" borderId="22" xfId="0" applyNumberFormat="1" applyFont="1" applyFill="1" applyBorder="1" applyAlignment="1">
      <alignment vertical="center"/>
    </xf>
    <xf numFmtId="0" fontId="4" fillId="0" borderId="0" xfId="0" applyFont="1" applyFill="1" applyBorder="1" applyAlignment="1">
      <alignment vertical="center"/>
    </xf>
    <xf numFmtId="190" fontId="1" fillId="0" borderId="0" xfId="42" applyNumberFormat="1" applyFont="1" applyFill="1" applyAlignment="1">
      <alignment horizontal="right"/>
    </xf>
    <xf numFmtId="0" fontId="3" fillId="0" borderId="0" xfId="0"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quotePrefix="1">
      <alignment horizontal="left" vertical="center"/>
    </xf>
    <xf numFmtId="41" fontId="3" fillId="0" borderId="23" xfId="0" applyNumberFormat="1" applyFont="1" applyFill="1" applyBorder="1" applyAlignment="1">
      <alignmen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41" fontId="14" fillId="0" borderId="15" xfId="43" applyFont="1" applyFill="1" applyBorder="1" applyAlignment="1">
      <alignment vertical="center"/>
    </xf>
    <xf numFmtId="41" fontId="14" fillId="0" borderId="16" xfId="60" applyNumberFormat="1" applyFont="1" applyFill="1" applyBorder="1" applyAlignment="1">
      <alignment vertical="center"/>
      <protection/>
    </xf>
    <xf numFmtId="41" fontId="0" fillId="0" borderId="0" xfId="0" applyNumberFormat="1" applyFont="1" applyFill="1" applyAlignment="1">
      <alignment/>
    </xf>
    <xf numFmtId="43" fontId="0" fillId="0" borderId="0" xfId="0" applyNumberFormat="1" applyFont="1" applyFill="1" applyAlignment="1">
      <alignment/>
    </xf>
    <xf numFmtId="9" fontId="16" fillId="0" borderId="11" xfId="63" applyFont="1" applyFill="1" applyBorder="1" applyAlignment="1">
      <alignment vertical="center"/>
    </xf>
    <xf numFmtId="41" fontId="14" fillId="0" borderId="13" xfId="60" applyNumberFormat="1" applyFont="1" applyFill="1" applyBorder="1" applyAlignment="1">
      <alignment horizontal="center" vertical="center"/>
      <protection/>
    </xf>
    <xf numFmtId="0" fontId="28" fillId="0" borderId="0" xfId="0" applyFont="1" applyFill="1" applyBorder="1" applyAlignment="1">
      <alignment vertical="top" wrapText="1"/>
    </xf>
    <xf numFmtId="0" fontId="1" fillId="0" borderId="24" xfId="0"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0" fontId="26" fillId="0" borderId="0" xfId="0" applyFont="1" applyFill="1" applyAlignment="1">
      <alignment vertical="center"/>
    </xf>
    <xf numFmtId="0" fontId="1" fillId="0" borderId="10" xfId="0" applyFont="1" applyFill="1" applyBorder="1" applyAlignment="1" quotePrefix="1">
      <alignment horizontal="center" vertical="top" wrapText="1"/>
    </xf>
    <xf numFmtId="41" fontId="3" fillId="0" borderId="15"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6"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41" fontId="1" fillId="0" borderId="17" xfId="43" applyFont="1" applyFill="1" applyBorder="1" applyAlignment="1">
      <alignment vertical="top" wrapText="1"/>
    </xf>
    <xf numFmtId="199" fontId="1" fillId="0" borderId="17"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23" xfId="0" applyNumberFormat="1" applyFont="1" applyFill="1" applyBorder="1" applyAlignment="1">
      <alignment vertical="top" wrapText="1"/>
    </xf>
    <xf numFmtId="0" fontId="8" fillId="0" borderId="15" xfId="0" applyFont="1" applyFill="1" applyBorder="1" applyAlignment="1">
      <alignment horizontal="center"/>
    </xf>
    <xf numFmtId="0" fontId="8" fillId="0" borderId="13" xfId="0" applyFont="1" applyFill="1" applyBorder="1" applyAlignment="1">
      <alignment horizontal="center"/>
    </xf>
    <xf numFmtId="15" fontId="8" fillId="0" borderId="16" xfId="0" applyNumberFormat="1" applyFont="1" applyFill="1" applyBorder="1" applyAlignment="1" quotePrefix="1">
      <alignment horizontal="center"/>
    </xf>
    <xf numFmtId="0" fontId="26" fillId="0" borderId="0" xfId="0" applyFont="1" applyFill="1" applyAlignment="1">
      <alignment horizontal="center" vertical="top" wrapText="1"/>
    </xf>
    <xf numFmtId="0" fontId="1" fillId="0" borderId="0" xfId="0" applyFont="1" applyFill="1" applyBorder="1" applyAlignment="1">
      <alignment horizontal="left"/>
    </xf>
    <xf numFmtId="190" fontId="1" fillId="0" borderId="18" xfId="42" applyNumberFormat="1" applyFont="1" applyFill="1" applyBorder="1" applyAlignment="1">
      <alignment vertical="top" wrapText="1"/>
    </xf>
    <xf numFmtId="190" fontId="1" fillId="0" borderId="0" xfId="42" applyNumberFormat="1" applyFont="1" applyFill="1" applyAlignment="1">
      <alignment vertical="top" wrapText="1"/>
    </xf>
    <xf numFmtId="190" fontId="8" fillId="0" borderId="0" xfId="44" applyNumberFormat="1" applyFont="1" applyFill="1" applyAlignment="1">
      <alignment/>
    </xf>
    <xf numFmtId="0" fontId="8" fillId="0" borderId="0" xfId="0" applyFont="1" applyFill="1" applyAlignment="1">
      <alignment horizontal="center"/>
    </xf>
    <xf numFmtId="43" fontId="8" fillId="0" borderId="0" xfId="0" applyNumberFormat="1" applyFont="1" applyFill="1" applyAlignment="1">
      <alignment/>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4" fontId="8" fillId="0" borderId="0" xfId="0" applyNumberFormat="1" applyFont="1" applyFill="1" applyBorder="1" applyAlignment="1">
      <alignment/>
    </xf>
    <xf numFmtId="190" fontId="8" fillId="0" borderId="0" xfId="44" applyNumberFormat="1" applyFont="1" applyFill="1" applyBorder="1" applyAlignment="1">
      <alignment/>
    </xf>
    <xf numFmtId="0" fontId="8" fillId="0" borderId="0" xfId="0" applyFont="1" applyFill="1" applyBorder="1" applyAlignment="1">
      <alignment horizontal="center"/>
    </xf>
    <xf numFmtId="43" fontId="8" fillId="0" borderId="0" xfId="0" applyNumberFormat="1" applyFont="1" applyFill="1" applyBorder="1" applyAlignment="1">
      <alignment/>
    </xf>
    <xf numFmtId="190" fontId="1" fillId="0" borderId="0" xfId="42" applyNumberFormat="1" applyFont="1" applyFill="1" applyAlignment="1">
      <alignment/>
    </xf>
    <xf numFmtId="190" fontId="1" fillId="0" borderId="17" xfId="42" applyNumberFormat="1" applyFont="1" applyFill="1" applyBorder="1" applyAlignment="1">
      <alignment horizontal="left"/>
    </xf>
    <xf numFmtId="190" fontId="8" fillId="0" borderId="0" xfId="42" applyNumberFormat="1" applyFont="1" applyFill="1" applyBorder="1" applyAlignment="1">
      <alignment horizontal="left"/>
    </xf>
    <xf numFmtId="43" fontId="1" fillId="0" borderId="18" xfId="42" applyNumberFormat="1" applyFont="1" applyFill="1" applyBorder="1" applyAlignment="1">
      <alignment horizontal="left"/>
    </xf>
    <xf numFmtId="190" fontId="24" fillId="0" borderId="0" xfId="42" applyNumberFormat="1" applyFont="1" applyFill="1" applyAlignment="1">
      <alignment vertical="top" wrapText="1"/>
    </xf>
    <xf numFmtId="190" fontId="29" fillId="0" borderId="0" xfId="44" applyNumberFormat="1" applyFont="1" applyFill="1" applyBorder="1" applyAlignment="1">
      <alignment/>
    </xf>
    <xf numFmtId="0" fontId="29" fillId="0" borderId="0" xfId="0" applyFont="1" applyFill="1" applyBorder="1" applyAlignment="1">
      <alignment/>
    </xf>
    <xf numFmtId="43" fontId="29" fillId="0" borderId="0" xfId="0" applyNumberFormat="1" applyFont="1" applyFill="1" applyBorder="1" applyAlignment="1">
      <alignment/>
    </xf>
    <xf numFmtId="43" fontId="8" fillId="0" borderId="0" xfId="44" applyFont="1" applyFill="1" applyBorder="1" applyAlignment="1">
      <alignment/>
    </xf>
    <xf numFmtId="0" fontId="1" fillId="0" borderId="0" xfId="0" applyFont="1" applyFill="1" applyAlignment="1">
      <alignment horizontal="left" vertical="top"/>
    </xf>
    <xf numFmtId="0" fontId="1" fillId="0" borderId="0" xfId="0" applyFont="1" applyFill="1" applyAlignment="1">
      <alignment horizontal="left"/>
    </xf>
    <xf numFmtId="0" fontId="1" fillId="0" borderId="0" xfId="0" applyFont="1" applyFill="1" applyAlignment="1">
      <alignment vertical="top"/>
    </xf>
    <xf numFmtId="0" fontId="2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8" fillId="0" borderId="0" xfId="42" applyNumberFormat="1" applyFont="1" applyFill="1" applyAlignment="1">
      <alignment horizontal="right"/>
    </xf>
    <xf numFmtId="190" fontId="1" fillId="0" borderId="22" xfId="42" applyNumberFormat="1" applyFont="1" applyFill="1" applyBorder="1" applyAlignment="1">
      <alignment horizontal="right" vertical="top" wrapText="1"/>
    </xf>
    <xf numFmtId="41" fontId="1" fillId="0" borderId="18" xfId="0" applyNumberFormat="1" applyFont="1" applyFill="1" applyBorder="1" applyAlignment="1">
      <alignment vertical="top" wrapText="1"/>
    </xf>
    <xf numFmtId="190" fontId="1" fillId="0" borderId="0" xfId="42" applyNumberFormat="1" applyFont="1" applyFill="1" applyBorder="1" applyAlignment="1">
      <alignment/>
    </xf>
    <xf numFmtId="190" fontId="1" fillId="0" borderId="0" xfId="0" applyNumberFormat="1" applyFont="1" applyFill="1" applyBorder="1" applyAlignment="1">
      <alignment vertical="center"/>
    </xf>
    <xf numFmtId="190" fontId="12" fillId="0" borderId="0" xfId="0" applyNumberFormat="1" applyFont="1" applyFill="1" applyBorder="1" applyAlignment="1">
      <alignment vertical="center"/>
    </xf>
    <xf numFmtId="49" fontId="15" fillId="0" borderId="15" xfId="60" applyNumberFormat="1" applyFont="1" applyFill="1" applyBorder="1" applyAlignment="1">
      <alignment horizontal="center" vertical="center"/>
      <protection/>
    </xf>
    <xf numFmtId="49" fontId="15" fillId="0" borderId="27" xfId="60" applyNumberFormat="1" applyFont="1" applyFill="1" applyBorder="1" applyAlignment="1">
      <alignment horizontal="center" vertical="center"/>
      <protection/>
    </xf>
    <xf numFmtId="49" fontId="15" fillId="0" borderId="13" xfId="60" applyNumberFormat="1" applyFont="1" applyFill="1" applyBorder="1" applyAlignment="1">
      <alignment horizontal="center" vertical="center"/>
      <protection/>
    </xf>
    <xf numFmtId="49" fontId="15" fillId="0" borderId="28" xfId="60" applyNumberFormat="1" applyFont="1" applyFill="1" applyBorder="1" applyAlignment="1">
      <alignment horizontal="center" vertical="center"/>
      <protection/>
    </xf>
    <xf numFmtId="14" fontId="15" fillId="0" borderId="13" xfId="60" applyNumberFormat="1" applyFont="1" applyFill="1" applyBorder="1" applyAlignment="1">
      <alignment horizontal="center" vertical="center"/>
      <protection/>
    </xf>
    <xf numFmtId="41" fontId="15" fillId="0" borderId="13" xfId="60" applyNumberFormat="1" applyFont="1" applyFill="1" applyBorder="1" applyAlignment="1">
      <alignment horizontal="center" vertical="center"/>
      <protection/>
    </xf>
    <xf numFmtId="41" fontId="14" fillId="0" borderId="27" xfId="43" applyFont="1" applyFill="1" applyBorder="1" applyAlignment="1">
      <alignment vertical="center"/>
    </xf>
    <xf numFmtId="41" fontId="14" fillId="0" borderId="16" xfId="43" applyFont="1" applyFill="1" applyBorder="1" applyAlignment="1">
      <alignment vertical="center"/>
    </xf>
    <xf numFmtId="41" fontId="14" fillId="0" borderId="29" xfId="60" applyNumberFormat="1" applyFont="1" applyFill="1" applyBorder="1" applyAlignment="1">
      <alignment vertical="center"/>
      <protection/>
    </xf>
    <xf numFmtId="41" fontId="14" fillId="0" borderId="28" xfId="60" applyNumberFormat="1" applyFont="1" applyFill="1" applyBorder="1" applyAlignment="1">
      <alignment vertical="center"/>
      <protection/>
    </xf>
    <xf numFmtId="208" fontId="14" fillId="0" borderId="13" xfId="63" applyNumberFormat="1" applyFont="1" applyFill="1" applyBorder="1" applyAlignment="1">
      <alignment vertical="center"/>
    </xf>
    <xf numFmtId="9" fontId="14" fillId="0" borderId="28" xfId="63" applyFont="1" applyFill="1" applyBorder="1" applyAlignment="1">
      <alignment vertical="center"/>
    </xf>
    <xf numFmtId="41" fontId="14" fillId="0" borderId="13" xfId="43" applyFont="1" applyFill="1" applyBorder="1" applyAlignment="1">
      <alignment vertical="center"/>
    </xf>
    <xf numFmtId="41" fontId="16" fillId="0" borderId="28" xfId="60" applyNumberFormat="1" applyFont="1" applyFill="1" applyBorder="1" applyAlignment="1">
      <alignment vertical="center"/>
      <protection/>
    </xf>
    <xf numFmtId="41" fontId="16" fillId="0" borderId="19" xfId="60" applyNumberFormat="1" applyFont="1" applyFill="1" applyBorder="1" applyAlignment="1">
      <alignment horizontal="center" vertical="center"/>
      <protection/>
    </xf>
    <xf numFmtId="41" fontId="16" fillId="0" borderId="30" xfId="60" applyNumberFormat="1" applyFont="1" applyFill="1" applyBorder="1" applyAlignment="1">
      <alignment vertical="center"/>
      <protection/>
    </xf>
    <xf numFmtId="193" fontId="16" fillId="0" borderId="13" xfId="60" applyNumberFormat="1" applyFont="1" applyFill="1" applyBorder="1" applyAlignment="1">
      <alignment vertical="center"/>
      <protection/>
    </xf>
    <xf numFmtId="41" fontId="14" fillId="0" borderId="11" xfId="60" applyNumberFormat="1" applyFont="1" applyFill="1" applyBorder="1" applyAlignment="1">
      <alignment horizontal="center" vertical="center"/>
      <protection/>
    </xf>
    <xf numFmtId="193" fontId="16" fillId="0" borderId="11" xfId="60" applyNumberFormat="1" applyFont="1" applyFill="1" applyBorder="1" applyAlignment="1">
      <alignment vertical="center"/>
      <protection/>
    </xf>
    <xf numFmtId="193" fontId="16" fillId="0" borderId="16" xfId="60" applyNumberFormat="1" applyFont="1" applyFill="1" applyBorder="1" applyAlignment="1">
      <alignment horizontal="center" vertical="center"/>
      <protection/>
    </xf>
    <xf numFmtId="193" fontId="16" fillId="0" borderId="12" xfId="60" applyNumberFormat="1" applyFont="1" applyFill="1" applyBorder="1" applyAlignment="1">
      <alignment vertical="center"/>
      <protection/>
    </xf>
    <xf numFmtId="193" fontId="16" fillId="0" borderId="16" xfId="60" applyNumberFormat="1" applyFont="1" applyFill="1" applyBorder="1" applyAlignment="1">
      <alignment vertical="center"/>
      <protection/>
    </xf>
    <xf numFmtId="0" fontId="1" fillId="0" borderId="0" xfId="0" applyFont="1" applyFill="1" applyAlignment="1">
      <alignment horizontal="right" vertical="top" wrapText="1"/>
    </xf>
    <xf numFmtId="0" fontId="1" fillId="0" borderId="15" xfId="0" applyFont="1" applyFill="1" applyBorder="1" applyAlignment="1">
      <alignment horizontal="center"/>
    </xf>
    <xf numFmtId="0" fontId="11" fillId="0" borderId="0" xfId="0" applyFont="1" applyFill="1" applyAlignment="1">
      <alignment horizontal="center" vertical="top" wrapText="1"/>
    </xf>
    <xf numFmtId="0" fontId="1" fillId="0" borderId="13" xfId="0" applyFont="1" applyFill="1" applyBorder="1" applyAlignment="1">
      <alignment horizontal="center"/>
    </xf>
    <xf numFmtId="15" fontId="11"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6" xfId="0" applyFont="1" applyFill="1" applyBorder="1" applyAlignment="1">
      <alignment horizontal="center" vertical="top" wrapText="1"/>
    </xf>
    <xf numFmtId="0" fontId="1" fillId="0" borderId="0" xfId="0" applyFont="1" applyFill="1" applyAlignment="1">
      <alignment horizontal="right" vertical="top" wrapText="1" indent="3"/>
    </xf>
    <xf numFmtId="0" fontId="1" fillId="0" borderId="17" xfId="0" applyFont="1" applyFill="1" applyBorder="1" applyAlignment="1">
      <alignment horizontal="center" vertical="top" wrapText="1"/>
    </xf>
    <xf numFmtId="190" fontId="1" fillId="0" borderId="17" xfId="42" applyNumberFormat="1" applyFont="1" applyFill="1" applyBorder="1" applyAlignment="1">
      <alignment/>
    </xf>
    <xf numFmtId="190" fontId="1" fillId="0" borderId="26" xfId="42" applyNumberFormat="1" applyFont="1" applyFill="1" applyBorder="1" applyAlignment="1">
      <alignment/>
    </xf>
    <xf numFmtId="41" fontId="1" fillId="0" borderId="19" xfId="0" applyNumberFormat="1" applyFont="1" applyFill="1" applyBorder="1" applyAlignment="1">
      <alignment horizontal="center"/>
    </xf>
    <xf numFmtId="0" fontId="1" fillId="0" borderId="15" xfId="0" applyFont="1" applyFill="1" applyBorder="1" applyAlignment="1">
      <alignment horizontal="center" vertical="top" wrapText="1"/>
    </xf>
    <xf numFmtId="14"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1"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3" xfId="0" applyNumberFormat="1" applyFont="1" applyFill="1" applyBorder="1" applyAlignment="1">
      <alignment vertical="top" wrapText="1"/>
    </xf>
    <xf numFmtId="0" fontId="1" fillId="0" borderId="14" xfId="0" applyFont="1" applyFill="1" applyBorder="1" applyAlignment="1" quotePrefix="1">
      <alignment horizontal="left" vertical="justify"/>
    </xf>
    <xf numFmtId="0" fontId="1" fillId="0" borderId="14" xfId="0" applyFont="1" applyFill="1" applyBorder="1" applyAlignment="1">
      <alignment vertical="top" wrapText="1"/>
    </xf>
    <xf numFmtId="41" fontId="1" fillId="0" borderId="16" xfId="0" applyNumberFormat="1" applyFont="1" applyFill="1" applyBorder="1" applyAlignment="1">
      <alignment vertical="top" wrapText="1"/>
    </xf>
    <xf numFmtId="0" fontId="1" fillId="0" borderId="11" xfId="0" applyFont="1" applyFill="1" applyBorder="1" applyAlignment="1">
      <alignment horizontal="center" vertical="top" wrapText="1"/>
    </xf>
    <xf numFmtId="41" fontId="3" fillId="0" borderId="13" xfId="0" applyNumberFormat="1" applyFont="1" applyFill="1" applyBorder="1" applyAlignment="1">
      <alignment vertical="top" wrapText="1"/>
    </xf>
    <xf numFmtId="0" fontId="1" fillId="0" borderId="22" xfId="0" applyFont="1" applyFill="1" applyBorder="1" applyAlignment="1">
      <alignment vertical="top" wrapText="1"/>
    </xf>
    <xf numFmtId="0" fontId="8" fillId="0" borderId="14" xfId="0" applyFont="1" applyFill="1" applyBorder="1" applyAlignment="1">
      <alignment horizontal="left"/>
    </xf>
    <xf numFmtId="41" fontId="3" fillId="0" borderId="16" xfId="0" applyNumberFormat="1" applyFont="1" applyFill="1" applyBorder="1" applyAlignment="1">
      <alignment vertical="top" wrapText="1"/>
    </xf>
    <xf numFmtId="190" fontId="3" fillId="0" borderId="0" xfId="0" applyNumberFormat="1" applyFont="1" applyFill="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center" vertical="center"/>
    </xf>
    <xf numFmtId="0" fontId="0" fillId="0" borderId="0" xfId="0" applyFont="1" applyFill="1" applyBorder="1" applyAlignment="1">
      <alignment/>
    </xf>
    <xf numFmtId="41" fontId="16" fillId="0" borderId="0" xfId="60" applyNumberFormat="1" applyFont="1" applyFill="1" applyBorder="1" applyAlignment="1">
      <alignment vertical="center"/>
      <protection/>
    </xf>
    <xf numFmtId="193" fontId="16" fillId="0" borderId="0" xfId="60" applyNumberFormat="1" applyFont="1" applyFill="1" applyBorder="1" applyAlignment="1">
      <alignment vertical="center"/>
      <protection/>
    </xf>
    <xf numFmtId="193" fontId="16" fillId="0" borderId="0" xfId="60" applyNumberFormat="1" applyFont="1" applyBorder="1" applyAlignment="1">
      <alignment vertical="center"/>
      <protection/>
    </xf>
    <xf numFmtId="193" fontId="16" fillId="0" borderId="0" xfId="60" applyNumberFormat="1" applyFont="1" applyFill="1" applyBorder="1" applyAlignment="1">
      <alignment horizontal="center" vertical="center"/>
      <protection/>
    </xf>
    <xf numFmtId="0" fontId="0" fillId="0" borderId="0" xfId="0" applyFont="1" applyBorder="1" applyAlignment="1">
      <alignment/>
    </xf>
    <xf numFmtId="41" fontId="15" fillId="0" borderId="0" xfId="60" applyNumberFormat="1" applyFont="1" applyFill="1" applyBorder="1" applyAlignment="1">
      <alignment horizontal="center" vertical="center"/>
      <protection/>
    </xf>
    <xf numFmtId="41" fontId="14" fillId="0" borderId="0" xfId="43" applyFont="1" applyFill="1" applyBorder="1" applyAlignment="1">
      <alignment vertical="center"/>
    </xf>
    <xf numFmtId="41" fontId="0" fillId="0" borderId="0" xfId="0" applyNumberFormat="1" applyFont="1" applyBorder="1" applyAlignment="1">
      <alignment/>
    </xf>
    <xf numFmtId="41" fontId="14" fillId="0" borderId="0" xfId="60" applyNumberFormat="1" applyFont="1" applyFill="1" applyBorder="1" applyAlignment="1">
      <alignment vertical="center"/>
      <protection/>
    </xf>
    <xf numFmtId="9" fontId="14" fillId="0" borderId="0" xfId="63" applyFont="1" applyFill="1" applyBorder="1" applyAlignment="1">
      <alignment vertical="center"/>
    </xf>
    <xf numFmtId="9" fontId="16" fillId="0" borderId="0" xfId="63" applyFont="1" applyFill="1" applyBorder="1" applyAlignment="1">
      <alignment vertical="center"/>
    </xf>
    <xf numFmtId="193" fontId="14" fillId="0" borderId="0" xfId="60" applyNumberFormat="1" applyFont="1" applyFill="1" applyBorder="1" applyAlignment="1">
      <alignment vertical="center"/>
      <protection/>
    </xf>
    <xf numFmtId="41" fontId="14" fillId="0" borderId="0" xfId="60" applyNumberFormat="1" applyFont="1" applyFill="1" applyBorder="1" applyAlignment="1">
      <alignment horizontal="right" vertical="center"/>
      <protection/>
    </xf>
    <xf numFmtId="41" fontId="16" fillId="0" borderId="0" xfId="60" applyNumberFormat="1" applyFont="1" applyFill="1" applyBorder="1" applyAlignment="1">
      <alignment horizontal="center" vertical="center"/>
      <protection/>
    </xf>
    <xf numFmtId="190" fontId="3" fillId="0" borderId="0" xfId="0" applyNumberFormat="1" applyFont="1" applyFill="1" applyAlignment="1">
      <alignment vertical="center"/>
    </xf>
    <xf numFmtId="0" fontId="13" fillId="33" borderId="0" xfId="0" applyFont="1" applyFill="1" applyAlignment="1">
      <alignment horizontal="center" vertical="top" wrapText="1"/>
    </xf>
    <xf numFmtId="0" fontId="2" fillId="33" borderId="0" xfId="60" applyFont="1" applyFill="1" applyAlignment="1">
      <alignment horizontal="center" vertical="top"/>
      <protection/>
    </xf>
    <xf numFmtId="0" fontId="3" fillId="0" borderId="0" xfId="60" applyFont="1" applyFill="1" applyAlignment="1">
      <alignment horizontal="center" vertical="center"/>
      <protection/>
    </xf>
    <xf numFmtId="0" fontId="3" fillId="33" borderId="0" xfId="60" applyFont="1" applyFill="1" applyAlignment="1">
      <alignment horizontal="center" vertical="center"/>
      <protection/>
    </xf>
    <xf numFmtId="0" fontId="2" fillId="0" borderId="0" xfId="0" applyFont="1" applyAlignment="1">
      <alignment horizontal="left" vertical="center" wrapText="1"/>
    </xf>
    <xf numFmtId="49" fontId="15" fillId="0" borderId="10" xfId="60" applyNumberFormat="1" applyFont="1" applyFill="1" applyBorder="1" applyAlignment="1">
      <alignment horizontal="center" vertical="center"/>
      <protection/>
    </xf>
    <xf numFmtId="49" fontId="15" fillId="0" borderId="31" xfId="60" applyNumberFormat="1" applyFont="1" applyFill="1" applyBorder="1" applyAlignment="1">
      <alignment horizontal="center" vertical="center"/>
      <protection/>
    </xf>
    <xf numFmtId="49" fontId="15" fillId="0" borderId="26" xfId="60"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3"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0" xfId="0" applyFont="1" applyFill="1" applyAlignment="1">
      <alignment horizontal="left" vertical="top" wrapText="1"/>
    </xf>
    <xf numFmtId="3" fontId="1" fillId="0" borderId="26" xfId="0" applyNumberFormat="1" applyFont="1" applyFill="1" applyBorder="1" applyAlignment="1">
      <alignment horizontal="right" vertical="center" wrapText="1"/>
    </xf>
    <xf numFmtId="0" fontId="1" fillId="0" borderId="31" xfId="0" applyFont="1" applyFill="1" applyBorder="1" applyAlignment="1">
      <alignment/>
    </xf>
    <xf numFmtId="0" fontId="3" fillId="0" borderId="26" xfId="0" applyFont="1" applyFill="1" applyBorder="1" applyAlignment="1">
      <alignment vertical="center" wrapText="1"/>
    </xf>
    <xf numFmtId="0" fontId="1" fillId="0" borderId="31" xfId="0" applyFont="1" applyFill="1" applyBorder="1" applyAlignment="1">
      <alignment wrapText="1"/>
    </xf>
    <xf numFmtId="190" fontId="1" fillId="0" borderId="26" xfId="42" applyNumberFormat="1" applyFont="1" applyFill="1" applyBorder="1" applyAlignment="1">
      <alignment horizontal="right" vertical="center" wrapText="1" indent="1"/>
    </xf>
    <xf numFmtId="190" fontId="1" fillId="0" borderId="31" xfId="42" applyNumberFormat="1" applyFont="1" applyFill="1" applyBorder="1" applyAlignment="1">
      <alignment horizontal="right" vertical="center" wrapText="1" indent="1"/>
    </xf>
    <xf numFmtId="190" fontId="1" fillId="0" borderId="26" xfId="42" applyNumberFormat="1" applyFont="1" applyFill="1" applyBorder="1" applyAlignment="1">
      <alignment vertical="center" wrapText="1"/>
    </xf>
    <xf numFmtId="190" fontId="1" fillId="0" borderId="31" xfId="42" applyNumberFormat="1" applyFont="1" applyFill="1" applyBorder="1" applyAlignment="1">
      <alignment vertical="center"/>
    </xf>
    <xf numFmtId="0" fontId="1" fillId="0" borderId="26" xfId="0" applyFont="1" applyFill="1" applyBorder="1" applyAlignment="1">
      <alignment vertical="center" wrapText="1"/>
    </xf>
    <xf numFmtId="190" fontId="1" fillId="0" borderId="26" xfId="42" applyNumberFormat="1" applyFont="1" applyFill="1" applyBorder="1" applyAlignment="1">
      <alignment horizontal="center" vertical="center" wrapText="1"/>
    </xf>
    <xf numFmtId="190" fontId="1" fillId="0" borderId="31" xfId="42" applyNumberFormat="1" applyFont="1" applyFill="1" applyBorder="1" applyAlignment="1">
      <alignment horizontal="center" vertical="center"/>
    </xf>
    <xf numFmtId="0" fontId="3" fillId="0" borderId="0" xfId="0" applyFont="1" applyFill="1" applyAlignment="1">
      <alignment vertical="top" wrapText="1"/>
    </xf>
    <xf numFmtId="0" fontId="3" fillId="0" borderId="26" xfId="0" applyFont="1" applyFill="1" applyBorder="1" applyAlignment="1">
      <alignment horizontal="center" vertical="center" wrapText="1"/>
    </xf>
    <xf numFmtId="0" fontId="1" fillId="0" borderId="31" xfId="0" applyFont="1" applyFill="1" applyBorder="1" applyAlignment="1">
      <alignment horizontal="center" wrapText="1"/>
    </xf>
    <xf numFmtId="0" fontId="1" fillId="0" borderId="31" xfId="0" applyFont="1" applyFill="1" applyBorder="1" applyAlignment="1">
      <alignment horizontal="center"/>
    </xf>
    <xf numFmtId="0" fontId="1" fillId="0" borderId="31" xfId="0" applyFont="1" applyFill="1" applyBorder="1" applyAlignment="1">
      <alignment horizontal="center" vertical="center" wrapText="1"/>
    </xf>
    <xf numFmtId="0" fontId="3" fillId="0" borderId="31" xfId="0" applyFont="1" applyFill="1" applyBorder="1" applyAlignment="1">
      <alignment horizontal="center" vertical="center"/>
    </xf>
    <xf numFmtId="41" fontId="1" fillId="0" borderId="21" xfId="0" applyNumberFormat="1" applyFont="1" applyFill="1" applyBorder="1" applyAlignment="1">
      <alignment horizontal="center" vertical="top" wrapText="1"/>
    </xf>
    <xf numFmtId="41" fontId="1" fillId="0" borderId="27" xfId="0" applyNumberFormat="1" applyFont="1" applyFill="1" applyBorder="1" applyAlignment="1">
      <alignment horizontal="center" vertical="top" wrapText="1"/>
    </xf>
    <xf numFmtId="0" fontId="3" fillId="0" borderId="0" xfId="0" applyFont="1" applyFill="1" applyAlignment="1">
      <alignment horizontal="left" vertical="top" wrapText="1"/>
    </xf>
    <xf numFmtId="41" fontId="1" fillId="0" borderId="22" xfId="0" applyNumberFormat="1" applyFont="1" applyFill="1" applyBorder="1" applyAlignment="1">
      <alignment horizontal="left" vertical="top" wrapText="1" indent="1"/>
    </xf>
    <xf numFmtId="41" fontId="1" fillId="0" borderId="31" xfId="0" applyNumberFormat="1" applyFont="1" applyFill="1" applyBorder="1" applyAlignment="1">
      <alignment horizontal="left" vertical="top" wrapText="1" indent="1"/>
    </xf>
    <xf numFmtId="41" fontId="1" fillId="0" borderId="14" xfId="0" applyNumberFormat="1" applyFont="1" applyFill="1" applyBorder="1" applyAlignment="1">
      <alignment horizontal="center" vertical="top" wrapText="1"/>
    </xf>
    <xf numFmtId="41" fontId="1" fillId="0" borderId="29" xfId="0" applyNumberFormat="1"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1" fillId="0" borderId="0" xfId="0" applyFont="1" applyFill="1" applyAlignment="1">
      <alignment vertical="top" wrapText="1"/>
    </xf>
    <xf numFmtId="0" fontId="0" fillId="0" borderId="0" xfId="0" applyFont="1" applyFill="1" applyAlignment="1">
      <alignment horizontal="left" wrapText="1"/>
    </xf>
    <xf numFmtId="0" fontId="3" fillId="0" borderId="26" xfId="0" applyFont="1" applyFill="1" applyBorder="1" applyAlignment="1">
      <alignment horizontal="center" vertical="top" wrapText="1"/>
    </xf>
    <xf numFmtId="0" fontId="3" fillId="0" borderId="22"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26" xfId="0" applyFont="1" applyFill="1" applyBorder="1" applyAlignment="1">
      <alignment horizontal="left" vertical="top" wrapText="1"/>
    </xf>
    <xf numFmtId="41" fontId="3" fillId="0" borderId="10" xfId="0" applyNumberFormat="1" applyFont="1" applyFill="1" applyBorder="1" applyAlignment="1">
      <alignment horizontal="center" vertical="top" wrapText="1"/>
    </xf>
    <xf numFmtId="41" fontId="3" fillId="0" borderId="27"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9" xfId="0" applyNumberFormat="1" applyFont="1" applyFill="1" applyBorder="1" applyAlignment="1">
      <alignment horizontal="center" vertical="top" wrapText="1"/>
    </xf>
    <xf numFmtId="0" fontId="1" fillId="0" borderId="31" xfId="0" applyFont="1" applyFill="1" applyBorder="1" applyAlignment="1">
      <alignment horizontal="left" vertical="top" wrapText="1"/>
    </xf>
    <xf numFmtId="14" fontId="3" fillId="0" borderId="0" xfId="60" applyNumberFormat="1" applyFont="1" applyFill="1" applyBorder="1" applyAlignment="1">
      <alignment horizontal="center" vertical="center"/>
      <protection/>
    </xf>
    <xf numFmtId="0" fontId="1" fillId="0" borderId="0" xfId="0" applyFont="1" applyFill="1" applyBorder="1" applyAlignment="1">
      <alignment horizontal="left" vertical="top" wrapText="1" shrinkToFi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3" fillId="0" borderId="17" xfId="0" applyFont="1" applyFill="1" applyBorder="1" applyAlignment="1">
      <alignment horizontal="center"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horizontal="justify" vertical="top" wrapText="1"/>
    </xf>
    <xf numFmtId="14" fontId="3" fillId="0" borderId="17" xfId="60" applyNumberFormat="1" applyFont="1" applyFill="1" applyBorder="1" applyAlignment="1">
      <alignment horizontal="center" vertical="center"/>
      <protection/>
    </xf>
    <xf numFmtId="0" fontId="1" fillId="0" borderId="22"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1" fillId="0" borderId="0" xfId="0" applyFont="1" applyFill="1" applyAlignment="1" quotePrefix="1">
      <alignment horizontal="left" vertical="top" wrapText="1"/>
    </xf>
    <xf numFmtId="0" fontId="1" fillId="0" borderId="12" xfId="0" applyFont="1" applyFill="1" applyBorder="1" applyAlignment="1">
      <alignment horizontal="left" vertical="justify" wrapText="1"/>
    </xf>
    <xf numFmtId="0" fontId="1" fillId="0" borderId="14"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0" xfId="0" applyNumberFormat="1" applyFont="1" applyFill="1" applyAlignment="1">
      <alignment horizontal="left" vertical="top"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Alignment="1">
      <alignment horizontal="left" vertical="center" wrapText="1"/>
    </xf>
    <xf numFmtId="0" fontId="26" fillId="0" borderId="0" xfId="0" applyFont="1" applyFill="1" applyBorder="1" applyAlignment="1">
      <alignment horizontal="left" vertical="top" wrapText="1"/>
    </xf>
    <xf numFmtId="0" fontId="1" fillId="0" borderId="0" xfId="0" applyFont="1" applyFill="1" applyAlignment="1">
      <alignment horizontal="left" vertical="top"/>
    </xf>
    <xf numFmtId="0" fontId="3" fillId="0" borderId="14"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21" xfId="0" applyFont="1" applyFill="1" applyBorder="1" applyAlignment="1">
      <alignment horizontal="left" vertical="justify"/>
    </xf>
    <xf numFmtId="0" fontId="1" fillId="0" borderId="0" xfId="0" applyFont="1" applyFill="1" applyBorder="1" applyAlignment="1">
      <alignment horizontal="left" wrapText="1" shrinkToFit="1"/>
    </xf>
    <xf numFmtId="41" fontId="14" fillId="34" borderId="13" xfId="60" applyNumberFormat="1" applyFont="1" applyFill="1" applyBorder="1" applyAlignment="1">
      <alignment vertical="center"/>
      <protection/>
    </xf>
    <xf numFmtId="41" fontId="1" fillId="34" borderId="0" xfId="0" applyNumberFormat="1" applyFont="1" applyFill="1" applyBorder="1" applyAlignment="1">
      <alignment vertical="center"/>
    </xf>
    <xf numFmtId="190" fontId="1" fillId="34" borderId="0" xfId="44" applyNumberFormat="1" applyFont="1" applyFill="1" applyAlignment="1">
      <alignment/>
    </xf>
    <xf numFmtId="190" fontId="1" fillId="34" borderId="0" xfId="44" applyNumberFormat="1" applyFont="1" applyFill="1" applyBorder="1" applyAlignment="1">
      <alignment/>
    </xf>
    <xf numFmtId="190" fontId="1" fillId="34" borderId="14" xfId="44" applyNumberFormat="1" applyFont="1" applyFill="1" applyBorder="1" applyAlignment="1">
      <alignment/>
    </xf>
    <xf numFmtId="0" fontId="3" fillId="34" borderId="0" xfId="0" applyFont="1" applyFill="1" applyAlignment="1">
      <alignment horizontal="left" vertical="center"/>
    </xf>
    <xf numFmtId="0" fontId="1" fillId="34" borderId="0" xfId="0" applyFont="1" applyFill="1" applyBorder="1" applyAlignment="1">
      <alignment horizontal="left" vertical="top" wrapText="1"/>
    </xf>
    <xf numFmtId="0" fontId="1" fillId="34" borderId="0" xfId="0" applyFont="1" applyFill="1" applyBorder="1" applyAlignment="1">
      <alignment horizontal="left" vertical="top" wrapText="1"/>
    </xf>
    <xf numFmtId="0" fontId="3" fillId="34" borderId="0" xfId="0" applyFont="1" applyFill="1" applyBorder="1" applyAlignment="1">
      <alignment horizontal="left" vertical="top" wrapText="1"/>
    </xf>
    <xf numFmtId="41" fontId="1" fillId="34" borderId="0" xfId="0" applyNumberFormat="1" applyFont="1" applyFill="1" applyAlignment="1">
      <alignment vertical="top" wrapText="1"/>
    </xf>
    <xf numFmtId="0" fontId="1" fillId="34" borderId="0" xfId="0" applyFont="1" applyFill="1" applyAlignment="1">
      <alignment/>
    </xf>
    <xf numFmtId="0" fontId="1" fillId="34" borderId="0" xfId="0" applyFont="1" applyFill="1" applyAlignment="1">
      <alignment horizontal="left" vertical="top" wrapText="1"/>
    </xf>
    <xf numFmtId="0" fontId="8" fillId="34" borderId="0" xfId="0" applyFont="1" applyFill="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2"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4381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5"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41</xdr:row>
      <xdr:rowOff>104775</xdr:rowOff>
    </xdr:from>
    <xdr:to>
      <xdr:col>3</xdr:col>
      <xdr:colOff>781050</xdr:colOff>
      <xdr:row>41</xdr:row>
      <xdr:rowOff>104775</xdr:rowOff>
    </xdr:to>
    <xdr:sp>
      <xdr:nvSpPr>
        <xdr:cNvPr id="6" name="Line 20"/>
        <xdr:cNvSpPr>
          <a:spLocks/>
        </xdr:cNvSpPr>
      </xdr:nvSpPr>
      <xdr:spPr>
        <a:xfrm>
          <a:off x="5086350" y="75057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114300</xdr:rowOff>
    </xdr:from>
    <xdr:to>
      <xdr:col>6</xdr:col>
      <xdr:colOff>828675</xdr:colOff>
      <xdr:row>41</xdr:row>
      <xdr:rowOff>114300</xdr:rowOff>
    </xdr:to>
    <xdr:sp>
      <xdr:nvSpPr>
        <xdr:cNvPr id="7" name="Line 21"/>
        <xdr:cNvSpPr>
          <a:spLocks/>
        </xdr:cNvSpPr>
      </xdr:nvSpPr>
      <xdr:spPr>
        <a:xfrm>
          <a:off x="7924800" y="75152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9"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41</xdr:row>
      <xdr:rowOff>104775</xdr:rowOff>
    </xdr:from>
    <xdr:to>
      <xdr:col>3</xdr:col>
      <xdr:colOff>781050</xdr:colOff>
      <xdr:row>41</xdr:row>
      <xdr:rowOff>104775</xdr:rowOff>
    </xdr:to>
    <xdr:sp>
      <xdr:nvSpPr>
        <xdr:cNvPr id="10" name="Line 20"/>
        <xdr:cNvSpPr>
          <a:spLocks/>
        </xdr:cNvSpPr>
      </xdr:nvSpPr>
      <xdr:spPr>
        <a:xfrm>
          <a:off x="5086350" y="75057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114300</xdr:rowOff>
    </xdr:from>
    <xdr:to>
      <xdr:col>6</xdr:col>
      <xdr:colOff>828675</xdr:colOff>
      <xdr:row>41</xdr:row>
      <xdr:rowOff>114300</xdr:rowOff>
    </xdr:to>
    <xdr:sp>
      <xdr:nvSpPr>
        <xdr:cNvPr id="11" name="Line 21"/>
        <xdr:cNvSpPr>
          <a:spLocks/>
        </xdr:cNvSpPr>
      </xdr:nvSpPr>
      <xdr:spPr>
        <a:xfrm>
          <a:off x="7924800" y="75152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2"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3"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4"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5"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6"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zihan-manan\Downloads\CCMDBIO-Q4%202016%20-23022017%20@%208.50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EQUITY"/>
      <sheetName val="CASH"/>
      <sheetName val="NOTES"/>
    </sheetNames>
    <sheetDataSet>
      <sheetData sheetId="0">
        <row r="29">
          <cell r="D29">
            <v>31479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J61"/>
  <sheetViews>
    <sheetView workbookViewId="0" topLeftCell="A1">
      <selection activeCell="D35" sqref="D35"/>
    </sheetView>
  </sheetViews>
  <sheetFormatPr defaultColWidth="9.140625" defaultRowHeight="12.75"/>
  <cols>
    <col min="1" max="1" width="45.421875" style="2" bestFit="1" customWidth="1"/>
    <col min="2" max="2" width="16.8515625" style="3" customWidth="1"/>
    <col min="3" max="3" width="15.00390625" style="3" customWidth="1"/>
    <col min="4" max="4" width="15.7109375" style="3" customWidth="1"/>
    <col min="5" max="5" width="15.28125" style="3" customWidth="1"/>
    <col min="6" max="6" width="10.7109375" style="3" bestFit="1" customWidth="1"/>
    <col min="7" max="7" width="18.421875" style="264" bestFit="1" customWidth="1"/>
    <col min="8" max="10" width="9.140625" style="269" customWidth="1"/>
    <col min="11" max="16384" width="9.140625" style="2" customWidth="1"/>
  </cols>
  <sheetData>
    <row r="7" spans="1:5" ht="22.5">
      <c r="A7" s="280" t="s">
        <v>187</v>
      </c>
      <c r="B7" s="280"/>
      <c r="C7" s="280"/>
      <c r="D7" s="280"/>
      <c r="E7" s="280"/>
    </row>
    <row r="8" spans="1:5" ht="13.5">
      <c r="A8" s="281" t="s">
        <v>0</v>
      </c>
      <c r="B8" s="281"/>
      <c r="C8" s="281"/>
      <c r="D8" s="281"/>
      <c r="E8" s="281"/>
    </row>
    <row r="9" spans="1:5" ht="15.75">
      <c r="A9" s="282" t="s">
        <v>228</v>
      </c>
      <c r="B9" s="282"/>
      <c r="C9" s="282"/>
      <c r="D9" s="282"/>
      <c r="E9" s="282"/>
    </row>
    <row r="10" spans="1:5" ht="15.75">
      <c r="A10" s="283" t="s">
        <v>297</v>
      </c>
      <c r="B10" s="283"/>
      <c r="C10" s="283"/>
      <c r="D10" s="283"/>
      <c r="E10" s="283"/>
    </row>
    <row r="11" spans="7:10" s="3" customFormat="1" ht="12.75">
      <c r="G11" s="264"/>
      <c r="H11" s="264"/>
      <c r="I11" s="264"/>
      <c r="J11" s="264"/>
    </row>
    <row r="12" spans="1:5" ht="16.5">
      <c r="A12" s="5"/>
      <c r="B12" s="285" t="s">
        <v>55</v>
      </c>
      <c r="C12" s="286"/>
      <c r="D12" s="287" t="s">
        <v>56</v>
      </c>
      <c r="E12" s="286"/>
    </row>
    <row r="13" spans="1:5" ht="16.5">
      <c r="A13" s="6"/>
      <c r="B13" s="211" t="s">
        <v>49</v>
      </c>
      <c r="C13" s="212" t="s">
        <v>57</v>
      </c>
      <c r="D13" s="211" t="s">
        <v>49</v>
      </c>
      <c r="E13" s="212" t="s">
        <v>57</v>
      </c>
    </row>
    <row r="14" spans="1:5" ht="16.5">
      <c r="A14" s="6"/>
      <c r="B14" s="213" t="s">
        <v>58</v>
      </c>
      <c r="C14" s="214" t="s">
        <v>59</v>
      </c>
      <c r="D14" s="213" t="s">
        <v>58</v>
      </c>
      <c r="E14" s="214" t="s">
        <v>59</v>
      </c>
    </row>
    <row r="15" spans="1:5" ht="16.5">
      <c r="A15" s="6"/>
      <c r="B15" s="213" t="s">
        <v>50</v>
      </c>
      <c r="C15" s="214" t="s">
        <v>50</v>
      </c>
      <c r="D15" s="213" t="s">
        <v>60</v>
      </c>
      <c r="E15" s="214" t="s">
        <v>61</v>
      </c>
    </row>
    <row r="16" spans="1:5" ht="16.5">
      <c r="A16" s="6"/>
      <c r="B16" s="215">
        <v>42735</v>
      </c>
      <c r="C16" s="215">
        <v>42369</v>
      </c>
      <c r="D16" s="215">
        <v>42735</v>
      </c>
      <c r="E16" s="215">
        <v>42369</v>
      </c>
    </row>
    <row r="17" spans="1:7" ht="16.5">
      <c r="A17" s="7"/>
      <c r="B17" s="216" t="s">
        <v>20</v>
      </c>
      <c r="C17" s="216" t="s">
        <v>20</v>
      </c>
      <c r="D17" s="216" t="s">
        <v>20</v>
      </c>
      <c r="E17" s="216" t="s">
        <v>20</v>
      </c>
      <c r="G17" s="270"/>
    </row>
    <row r="18" spans="1:9" ht="16.5">
      <c r="A18" s="5" t="s">
        <v>16</v>
      </c>
      <c r="B18" s="148">
        <v>74033</v>
      </c>
      <c r="C18" s="217">
        <v>89401</v>
      </c>
      <c r="D18" s="148">
        <v>312940</v>
      </c>
      <c r="E18" s="148">
        <v>269794</v>
      </c>
      <c r="G18" s="271"/>
      <c r="I18" s="272"/>
    </row>
    <row r="19" spans="1:9" ht="16.5">
      <c r="A19" s="6" t="s">
        <v>90</v>
      </c>
      <c r="B19" s="218">
        <v>-37964</v>
      </c>
      <c r="C19" s="219">
        <v>-46969</v>
      </c>
      <c r="D19" s="149">
        <v>-168808</v>
      </c>
      <c r="E19" s="149">
        <v>-140882</v>
      </c>
      <c r="F19" s="150"/>
      <c r="G19" s="273"/>
      <c r="I19" s="272"/>
    </row>
    <row r="20" spans="1:9" ht="16.5">
      <c r="A20" s="8" t="s">
        <v>91</v>
      </c>
      <c r="B20" s="101">
        <f>SUM(B18:B19)</f>
        <v>36069</v>
      </c>
      <c r="C20" s="220">
        <f>SUM(C18:C19)</f>
        <v>42432</v>
      </c>
      <c r="D20" s="101">
        <f>SUM(D18:D19)</f>
        <v>144132</v>
      </c>
      <c r="E20" s="101">
        <f>SUM(E18:E19)</f>
        <v>128912</v>
      </c>
      <c r="G20" s="273"/>
      <c r="I20" s="272"/>
    </row>
    <row r="21" spans="1:9" ht="16.5">
      <c r="A21" s="6"/>
      <c r="B21" s="221"/>
      <c r="C21" s="222"/>
      <c r="D21" s="102"/>
      <c r="E21" s="102"/>
      <c r="G21" s="274"/>
      <c r="I21" s="272"/>
    </row>
    <row r="22" spans="1:9" ht="16.5">
      <c r="A22" s="6" t="s">
        <v>62</v>
      </c>
      <c r="B22" s="223">
        <v>534</v>
      </c>
      <c r="C22" s="220">
        <v>3213</v>
      </c>
      <c r="D22" s="101">
        <v>818</v>
      </c>
      <c r="E22" s="101">
        <v>4635</v>
      </c>
      <c r="G22" s="273"/>
      <c r="I22" s="272"/>
    </row>
    <row r="23" spans="1:9" ht="16.5">
      <c r="A23" s="6" t="s">
        <v>92</v>
      </c>
      <c r="B23" s="223">
        <v>-15948</v>
      </c>
      <c r="C23" s="220">
        <v>-13892</v>
      </c>
      <c r="D23" s="101">
        <v>-64887</v>
      </c>
      <c r="E23" s="101">
        <v>-43064</v>
      </c>
      <c r="F23" s="150"/>
      <c r="G23" s="273"/>
      <c r="I23" s="272"/>
    </row>
    <row r="24" spans="1:9" ht="16.5">
      <c r="A24" s="6" t="s">
        <v>93</v>
      </c>
      <c r="B24" s="223">
        <v>-11634</v>
      </c>
      <c r="C24" s="220">
        <v>-11897</v>
      </c>
      <c r="D24" s="101">
        <v>-44409</v>
      </c>
      <c r="E24" s="101">
        <v>-35037</v>
      </c>
      <c r="F24" s="150"/>
      <c r="G24" s="273"/>
      <c r="I24" s="272"/>
    </row>
    <row r="25" spans="1:9" ht="16.5">
      <c r="A25" s="9" t="s">
        <v>94</v>
      </c>
      <c r="B25" s="218">
        <v>-2173</v>
      </c>
      <c r="C25" s="219">
        <v>-1517</v>
      </c>
      <c r="D25" s="149">
        <v>-2859</v>
      </c>
      <c r="E25" s="149">
        <v>-5261</v>
      </c>
      <c r="F25" s="150"/>
      <c r="G25" s="273"/>
      <c r="I25" s="272"/>
    </row>
    <row r="26" spans="1:9" ht="16.5">
      <c r="A26" s="8" t="s">
        <v>138</v>
      </c>
      <c r="B26" s="10">
        <f>SUM(B20:B25)</f>
        <v>6848</v>
      </c>
      <c r="C26" s="224">
        <f>SUM(C20:C25)</f>
        <v>18339</v>
      </c>
      <c r="D26" s="10">
        <f>SUM(D20:D25)</f>
        <v>32795</v>
      </c>
      <c r="E26" s="10">
        <f>SUM(E20:E25)</f>
        <v>50185</v>
      </c>
      <c r="F26" s="150"/>
      <c r="G26" s="265"/>
      <c r="I26" s="272"/>
    </row>
    <row r="27" spans="1:9" ht="16.5">
      <c r="A27" s="6" t="s">
        <v>190</v>
      </c>
      <c r="B27" s="223">
        <v>892</v>
      </c>
      <c r="C27" s="220">
        <v>620</v>
      </c>
      <c r="D27" s="101">
        <v>4234</v>
      </c>
      <c r="E27" s="101">
        <v>1384</v>
      </c>
      <c r="F27" s="119"/>
      <c r="G27" s="273"/>
      <c r="I27" s="272"/>
    </row>
    <row r="28" spans="1:9" ht="16.5">
      <c r="A28" s="6" t="s">
        <v>63</v>
      </c>
      <c r="B28" s="218">
        <v>-1441</v>
      </c>
      <c r="C28" s="219">
        <v>-1430</v>
      </c>
      <c r="D28" s="149">
        <v>-5550</v>
      </c>
      <c r="E28" s="149">
        <v>-3740</v>
      </c>
      <c r="F28" s="119"/>
      <c r="G28" s="273"/>
      <c r="I28" s="272"/>
    </row>
    <row r="29" spans="1:9" ht="16.5" customHeight="1">
      <c r="A29" s="11" t="s">
        <v>82</v>
      </c>
      <c r="B29" s="10">
        <f>SUM(B26:B28)</f>
        <v>6299</v>
      </c>
      <c r="C29" s="224">
        <f>SUM(C26:C28)</f>
        <v>17529</v>
      </c>
      <c r="D29" s="10">
        <f>SUM(D26:D28)</f>
        <v>31479</v>
      </c>
      <c r="E29" s="10">
        <f>SUM(E26:E28)</f>
        <v>47829</v>
      </c>
      <c r="F29" s="150"/>
      <c r="G29" s="265"/>
      <c r="I29" s="272"/>
    </row>
    <row r="30" spans="1:9" ht="16.5">
      <c r="A30" s="6" t="s">
        <v>30</v>
      </c>
      <c r="B30" s="218">
        <v>3223</v>
      </c>
      <c r="C30" s="219">
        <v>-2194</v>
      </c>
      <c r="D30" s="149">
        <v>-3962</v>
      </c>
      <c r="E30" s="149">
        <v>-11438</v>
      </c>
      <c r="F30" s="151"/>
      <c r="G30" s="273"/>
      <c r="I30" s="272"/>
    </row>
    <row r="31" spans="1:9" ht="18.75" customHeight="1" thickBot="1">
      <c r="A31" s="12" t="s">
        <v>111</v>
      </c>
      <c r="B31" s="103">
        <f>SUM(B29:B30)</f>
        <v>9522</v>
      </c>
      <c r="C31" s="103">
        <f>SUM(C29:C30)</f>
        <v>15335</v>
      </c>
      <c r="D31" s="103">
        <f>SUM(D29:D30)</f>
        <v>27517</v>
      </c>
      <c r="E31" s="103">
        <f>SUM(E29:E30)</f>
        <v>36391</v>
      </c>
      <c r="G31" s="265"/>
      <c r="I31" s="272"/>
    </row>
    <row r="32" spans="1:9" ht="18.75" customHeight="1" thickTop="1">
      <c r="A32" s="12"/>
      <c r="B32" s="104"/>
      <c r="C32" s="104"/>
      <c r="D32" s="104"/>
      <c r="E32" s="104"/>
      <c r="F32" s="152"/>
      <c r="G32" s="275"/>
      <c r="I32" s="272"/>
    </row>
    <row r="33" spans="1:9" ht="16.5">
      <c r="A33" s="8" t="s">
        <v>191</v>
      </c>
      <c r="B33" s="105"/>
      <c r="C33" s="105"/>
      <c r="D33" s="105"/>
      <c r="E33" s="105"/>
      <c r="G33" s="276"/>
      <c r="I33" s="272"/>
    </row>
    <row r="34" spans="1:10" s="3" customFormat="1" ht="16.5">
      <c r="A34" s="6" t="s">
        <v>280</v>
      </c>
      <c r="B34" s="105"/>
      <c r="C34" s="105"/>
      <c r="D34" s="105"/>
      <c r="E34" s="105"/>
      <c r="G34" s="276"/>
      <c r="H34" s="264"/>
      <c r="I34" s="272"/>
      <c r="J34" s="264"/>
    </row>
    <row r="35" spans="1:10" s="3" customFormat="1" ht="16.5">
      <c r="A35" s="6" t="s">
        <v>281</v>
      </c>
      <c r="B35" s="371">
        <v>404</v>
      </c>
      <c r="C35" s="105">
        <v>0</v>
      </c>
      <c r="D35" s="371">
        <v>291</v>
      </c>
      <c r="E35" s="101">
        <v>-722</v>
      </c>
      <c r="G35" s="273"/>
      <c r="H35" s="264"/>
      <c r="I35" s="272"/>
      <c r="J35" s="264"/>
    </row>
    <row r="36" spans="1:10" s="3" customFormat="1" ht="17.25" thickBot="1">
      <c r="A36" s="8" t="s">
        <v>192</v>
      </c>
      <c r="B36" s="103">
        <f>B31+B35</f>
        <v>9926</v>
      </c>
      <c r="C36" s="103">
        <f>C31+C35</f>
        <v>15335</v>
      </c>
      <c r="D36" s="103">
        <f>D31+D35</f>
        <v>27808</v>
      </c>
      <c r="E36" s="103">
        <f>E31+E35</f>
        <v>35669</v>
      </c>
      <c r="G36" s="265"/>
      <c r="H36" s="264"/>
      <c r="I36" s="272"/>
      <c r="J36" s="264"/>
    </row>
    <row r="37" spans="1:10" s="3" customFormat="1" ht="17.25" thickTop="1">
      <c r="A37" s="6"/>
      <c r="B37" s="105"/>
      <c r="C37" s="105"/>
      <c r="D37" s="105"/>
      <c r="E37" s="105"/>
      <c r="G37" s="276"/>
      <c r="H37" s="264"/>
      <c r="I37" s="264"/>
      <c r="J37" s="264"/>
    </row>
    <row r="38" spans="1:10" s="3" customFormat="1" ht="16.5">
      <c r="A38" s="8" t="s">
        <v>193</v>
      </c>
      <c r="B38" s="101"/>
      <c r="C38" s="101"/>
      <c r="D38" s="101"/>
      <c r="E38" s="101"/>
      <c r="G38" s="273"/>
      <c r="H38" s="264"/>
      <c r="I38" s="264"/>
      <c r="J38" s="264"/>
    </row>
    <row r="39" spans="1:10" s="3" customFormat="1" ht="16.5">
      <c r="A39" s="6" t="s">
        <v>112</v>
      </c>
      <c r="B39" s="101">
        <f>B36</f>
        <v>9926</v>
      </c>
      <c r="C39" s="101">
        <v>15335</v>
      </c>
      <c r="D39" s="101">
        <f>D36</f>
        <v>27808</v>
      </c>
      <c r="E39" s="101">
        <f>E36</f>
        <v>35669</v>
      </c>
      <c r="G39" s="273"/>
      <c r="H39" s="264"/>
      <c r="I39" s="264"/>
      <c r="J39" s="264"/>
    </row>
    <row r="40" spans="1:10" s="3" customFormat="1" ht="16.5">
      <c r="A40" s="6" t="s">
        <v>113</v>
      </c>
      <c r="B40" s="116" t="s">
        <v>85</v>
      </c>
      <c r="C40" s="116"/>
      <c r="D40" s="116" t="s">
        <v>85</v>
      </c>
      <c r="E40" s="116" t="s">
        <v>85</v>
      </c>
      <c r="G40" s="277"/>
      <c r="H40" s="264"/>
      <c r="I40" s="264"/>
      <c r="J40" s="264"/>
    </row>
    <row r="41" spans="1:10" s="3" customFormat="1" ht="17.25" thickBot="1">
      <c r="A41" s="12"/>
      <c r="B41" s="117">
        <f>SUM(B39:B40)</f>
        <v>9926</v>
      </c>
      <c r="C41" s="117">
        <f>SUM(C39:C40)</f>
        <v>15335</v>
      </c>
      <c r="D41" s="117">
        <f>SUM(D39:D40)</f>
        <v>27808</v>
      </c>
      <c r="E41" s="103">
        <f>SUM(E39:E40)</f>
        <v>35669</v>
      </c>
      <c r="G41" s="265"/>
      <c r="H41" s="264"/>
      <c r="I41" s="264"/>
      <c r="J41" s="264"/>
    </row>
    <row r="42" spans="1:10" s="3" customFormat="1" ht="17.25" thickTop="1">
      <c r="A42" s="12"/>
      <c r="B42" s="118"/>
      <c r="C42" s="118"/>
      <c r="D42" s="118"/>
      <c r="E42" s="10"/>
      <c r="G42" s="265"/>
      <c r="H42" s="264"/>
      <c r="I42" s="264"/>
      <c r="J42" s="264"/>
    </row>
    <row r="43" spans="1:10" s="3" customFormat="1" ht="16.5">
      <c r="A43" s="8" t="s">
        <v>284</v>
      </c>
      <c r="B43" s="118"/>
      <c r="C43" s="118"/>
      <c r="D43" s="118"/>
      <c r="E43" s="10"/>
      <c r="G43" s="265"/>
      <c r="H43" s="264"/>
      <c r="I43" s="264"/>
      <c r="J43" s="264"/>
    </row>
    <row r="44" spans="1:10" s="3" customFormat="1" ht="16.5">
      <c r="A44" s="6" t="s">
        <v>112</v>
      </c>
      <c r="B44" s="119">
        <f aca="true" t="shared" si="0" ref="B44:E45">B39</f>
        <v>9926</v>
      </c>
      <c r="C44" s="119">
        <v>15335</v>
      </c>
      <c r="D44" s="119">
        <f t="shared" si="0"/>
        <v>27808</v>
      </c>
      <c r="E44" s="101">
        <f t="shared" si="0"/>
        <v>35669</v>
      </c>
      <c r="G44" s="273"/>
      <c r="H44" s="264"/>
      <c r="I44" s="264"/>
      <c r="J44" s="264"/>
    </row>
    <row r="45" spans="1:10" s="3" customFormat="1" ht="16.5">
      <c r="A45" s="6" t="s">
        <v>113</v>
      </c>
      <c r="B45" s="120" t="str">
        <f t="shared" si="0"/>
        <v>-</v>
      </c>
      <c r="C45" s="120"/>
      <c r="D45" s="120" t="str">
        <f t="shared" si="0"/>
        <v>-</v>
      </c>
      <c r="E45" s="116" t="str">
        <f t="shared" si="0"/>
        <v>-</v>
      </c>
      <c r="G45" s="277"/>
      <c r="H45" s="264"/>
      <c r="I45" s="264"/>
      <c r="J45" s="264"/>
    </row>
    <row r="46" spans="1:10" s="3" customFormat="1" ht="17.25" thickBot="1">
      <c r="A46" s="8"/>
      <c r="B46" s="121">
        <f>SUM(B44:B45)</f>
        <v>9926</v>
      </c>
      <c r="C46" s="121">
        <f>SUM(C44:C45)</f>
        <v>15335</v>
      </c>
      <c r="D46" s="121">
        <f>SUM(D44:D45)</f>
        <v>27808</v>
      </c>
      <c r="E46" s="225">
        <f>SUM(E44:E45)</f>
        <v>35669</v>
      </c>
      <c r="G46" s="278"/>
      <c r="H46" s="264"/>
      <c r="I46" s="264"/>
      <c r="J46" s="264"/>
    </row>
    <row r="47" spans="1:10" s="3" customFormat="1" ht="18.75" customHeight="1" thickTop="1">
      <c r="A47" s="12"/>
      <c r="B47" s="10"/>
      <c r="C47" s="10"/>
      <c r="D47" s="10"/>
      <c r="E47" s="226"/>
      <c r="G47" s="265"/>
      <c r="H47" s="264"/>
      <c r="I47" s="264"/>
      <c r="J47" s="264"/>
    </row>
    <row r="48" spans="1:10" s="3" customFormat="1" ht="16.5">
      <c r="A48" s="6" t="s">
        <v>95</v>
      </c>
      <c r="B48" s="227"/>
      <c r="C48" s="228"/>
      <c r="D48" s="227"/>
      <c r="E48" s="153"/>
      <c r="G48" s="266"/>
      <c r="H48" s="264"/>
      <c r="I48" s="264"/>
      <c r="J48" s="264"/>
    </row>
    <row r="49" spans="1:7" ht="16.5">
      <c r="A49" s="13" t="s">
        <v>83</v>
      </c>
      <c r="B49" s="227">
        <f>B31/+NOTES!F165*100</f>
        <v>3.413404837269993</v>
      </c>
      <c r="C49" s="229">
        <v>9.19</v>
      </c>
      <c r="D49" s="227">
        <f>D31/+NOTES!H165*100</f>
        <v>9.864173588233397</v>
      </c>
      <c r="E49" s="227">
        <v>18.05</v>
      </c>
      <c r="G49" s="267"/>
    </row>
    <row r="50" spans="1:7" ht="16.5">
      <c r="A50" s="14" t="s">
        <v>84</v>
      </c>
      <c r="B50" s="230">
        <f>NOTES!F176</f>
        <v>3.413404837269993</v>
      </c>
      <c r="C50" s="231">
        <v>9.19</v>
      </c>
      <c r="D50" s="230">
        <f>NOTES!H176</f>
        <v>9.864173588233397</v>
      </c>
      <c r="E50" s="232">
        <v>18.05</v>
      </c>
      <c r="G50" s="268"/>
    </row>
    <row r="51" spans="1:5" ht="16.5">
      <c r="A51" s="15"/>
      <c r="B51" s="16"/>
      <c r="C51" s="16"/>
      <c r="D51" s="16"/>
      <c r="E51" s="16"/>
    </row>
    <row r="52" spans="1:5" ht="16.5">
      <c r="A52" s="15"/>
      <c r="B52" s="16"/>
      <c r="C52" s="16"/>
      <c r="D52" s="16"/>
      <c r="E52" s="16"/>
    </row>
    <row r="53" spans="1:5" ht="16.5">
      <c r="A53" s="15"/>
      <c r="B53" s="16"/>
      <c r="C53" s="16"/>
      <c r="D53" s="16"/>
      <c r="E53" s="16"/>
    </row>
    <row r="54" spans="1:5" ht="13.5">
      <c r="A54" s="284" t="s">
        <v>237</v>
      </c>
      <c r="B54" s="284"/>
      <c r="C54" s="284"/>
      <c r="D54" s="284"/>
      <c r="E54" s="284"/>
    </row>
    <row r="55" spans="1:5" ht="13.5">
      <c r="A55" s="284" t="s">
        <v>217</v>
      </c>
      <c r="B55" s="284"/>
      <c r="C55" s="284"/>
      <c r="D55" s="284"/>
      <c r="E55" s="284"/>
    </row>
    <row r="56" spans="1:5" ht="16.5">
      <c r="A56" s="62"/>
      <c r="B56" s="16"/>
      <c r="C56" s="16"/>
      <c r="D56" s="16"/>
      <c r="E56" s="16"/>
    </row>
    <row r="57" spans="1:5" ht="16.5">
      <c r="A57" s="15"/>
      <c r="B57" s="16"/>
      <c r="C57" s="16"/>
      <c r="D57" s="16"/>
      <c r="E57" s="16"/>
    </row>
    <row r="58" spans="1:5" ht="16.5">
      <c r="A58" s="15"/>
      <c r="B58" s="16"/>
      <c r="C58" s="16"/>
      <c r="D58" s="16"/>
      <c r="E58" s="16"/>
    </row>
    <row r="59" spans="1:5" ht="16.5">
      <c r="A59" s="15"/>
      <c r="B59" s="16"/>
      <c r="C59" s="16"/>
      <c r="D59" s="16"/>
      <c r="E59" s="16"/>
    </row>
    <row r="60" spans="1:5" ht="16.5">
      <c r="A60" s="15"/>
      <c r="B60" s="16"/>
      <c r="C60" s="16"/>
      <c r="D60" s="16"/>
      <c r="E60" s="16"/>
    </row>
    <row r="61" spans="1:5" ht="16.5">
      <c r="A61" s="15"/>
      <c r="B61" s="16"/>
      <c r="C61" s="16"/>
      <c r="D61" s="16"/>
      <c r="E61" s="16"/>
    </row>
  </sheetData>
  <sheetProtection/>
  <mergeCells count="8">
    <mergeCell ref="A7:E7"/>
    <mergeCell ref="A8:E8"/>
    <mergeCell ref="A9:E9"/>
    <mergeCell ref="A10:E10"/>
    <mergeCell ref="A55:E55"/>
    <mergeCell ref="A54:E54"/>
    <mergeCell ref="B12:C12"/>
    <mergeCell ref="D12:E12"/>
  </mergeCells>
  <printOptions/>
  <pageMargins left="0.2755905511811024" right="0.2755905511811024" top="0.984251968503937" bottom="0.984251968503937" header="0.5118110236220472" footer="0.5118110236220472"/>
  <pageSetup cellComments="asDisplayed" fitToHeight="1" fitToWidth="1" horizontalDpi="600" verticalDpi="600" orientation="portrait" scale="74"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zoomScalePageLayoutView="0" workbookViewId="0" topLeftCell="A1">
      <selection activeCell="E23" sqref="E23"/>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89" t="s">
        <v>188</v>
      </c>
      <c r="B6" s="289"/>
      <c r="C6" s="289"/>
      <c r="D6" s="289"/>
      <c r="E6" s="289"/>
      <c r="F6" s="289"/>
      <c r="G6" s="289"/>
      <c r="H6" s="289"/>
    </row>
    <row r="7" spans="1:8" ht="13.5" customHeight="1">
      <c r="A7" s="290" t="s">
        <v>0</v>
      </c>
      <c r="B7" s="290"/>
      <c r="C7" s="290"/>
      <c r="D7" s="290"/>
      <c r="E7" s="290"/>
      <c r="F7" s="290"/>
      <c r="G7" s="290"/>
      <c r="H7" s="290"/>
    </row>
    <row r="8" spans="1:8" ht="15.75">
      <c r="A8" s="279" t="s">
        <v>229</v>
      </c>
      <c r="B8" s="279"/>
      <c r="C8" s="279"/>
      <c r="D8" s="279"/>
      <c r="E8" s="279"/>
      <c r="F8" s="279"/>
      <c r="G8" s="260"/>
      <c r="H8" s="260"/>
    </row>
    <row r="9" spans="1:8" ht="15.75">
      <c r="A9" s="291" t="s">
        <v>298</v>
      </c>
      <c r="B9" s="291"/>
      <c r="C9" s="291"/>
      <c r="D9" s="291"/>
      <c r="E9" s="291"/>
      <c r="F9" s="291"/>
      <c r="G9" s="291"/>
      <c r="H9" s="291"/>
    </row>
    <row r="10" ht="15.75" customHeight="1"/>
    <row r="11" spans="1:7" ht="15.75">
      <c r="A11" s="129"/>
      <c r="B11" s="130"/>
      <c r="C11" s="130"/>
      <c r="D11" s="130"/>
      <c r="E11" s="131" t="s">
        <v>48</v>
      </c>
      <c r="F11" s="131"/>
      <c r="G11" s="131" t="s">
        <v>48</v>
      </c>
    </row>
    <row r="12" spans="1:7" ht="15.75">
      <c r="A12" s="132"/>
      <c r="B12" s="130"/>
      <c r="C12" s="130"/>
      <c r="D12" s="130"/>
      <c r="E12" s="133" t="s">
        <v>299</v>
      </c>
      <c r="F12" s="133"/>
      <c r="G12" s="133" t="s">
        <v>238</v>
      </c>
    </row>
    <row r="13" spans="1:7" ht="15.75">
      <c r="A13" s="129"/>
      <c r="B13" s="130"/>
      <c r="C13" s="130"/>
      <c r="D13" s="130"/>
      <c r="E13" s="131" t="s">
        <v>20</v>
      </c>
      <c r="F13" s="131"/>
      <c r="G13" s="131" t="s">
        <v>20</v>
      </c>
    </row>
    <row r="14" spans="1:7" ht="15.75">
      <c r="A14" s="129"/>
      <c r="B14" s="130"/>
      <c r="C14" s="130"/>
      <c r="D14" s="130"/>
      <c r="E14" s="131"/>
      <c r="F14" s="131"/>
      <c r="G14" s="131"/>
    </row>
    <row r="15" spans="2:8" ht="15.75">
      <c r="B15" s="134" t="s">
        <v>114</v>
      </c>
      <c r="C15" s="130"/>
      <c r="D15" s="130"/>
      <c r="E15" s="17"/>
      <c r="F15" s="17"/>
      <c r="G15" s="17"/>
      <c r="H15" s="134"/>
    </row>
    <row r="16" spans="1:8" ht="15.75">
      <c r="A16" s="129"/>
      <c r="B16" s="130" t="s">
        <v>51</v>
      </c>
      <c r="C16" s="130"/>
      <c r="D16" s="130"/>
      <c r="E16" s="17">
        <v>276241</v>
      </c>
      <c r="F16" s="17"/>
      <c r="G16" s="17">
        <v>269290</v>
      </c>
      <c r="H16" s="130"/>
    </row>
    <row r="17" spans="1:8" ht="15.75">
      <c r="A17" s="129"/>
      <c r="B17" s="130" t="s">
        <v>201</v>
      </c>
      <c r="C17" s="130"/>
      <c r="D17" s="130"/>
      <c r="E17" s="17">
        <v>0</v>
      </c>
      <c r="F17" s="17"/>
      <c r="G17" s="17">
        <v>1000</v>
      </c>
      <c r="H17" s="17"/>
    </row>
    <row r="18" spans="1:9" ht="15.75">
      <c r="A18" s="129"/>
      <c r="B18" s="130" t="s">
        <v>223</v>
      </c>
      <c r="C18" s="130"/>
      <c r="E18" s="17">
        <v>12727</v>
      </c>
      <c r="F18" s="17"/>
      <c r="G18" s="17">
        <v>8810</v>
      </c>
      <c r="H18" s="17"/>
      <c r="I18" s="130"/>
    </row>
    <row r="19" spans="1:8" ht="15.75" hidden="1">
      <c r="A19" s="129"/>
      <c r="B19" s="130" t="s">
        <v>285</v>
      </c>
      <c r="C19" s="130"/>
      <c r="D19" s="130"/>
      <c r="E19" s="17"/>
      <c r="F19" s="17"/>
      <c r="G19" s="17">
        <v>0</v>
      </c>
      <c r="H19" s="17"/>
    </row>
    <row r="20" spans="1:8" ht="15.75">
      <c r="A20" s="129"/>
      <c r="B20" s="135" t="s">
        <v>115</v>
      </c>
      <c r="C20" s="130"/>
      <c r="D20" s="130"/>
      <c r="E20" s="136">
        <f>SUM(E16:E19)</f>
        <v>288968</v>
      </c>
      <c r="F20" s="17"/>
      <c r="G20" s="136">
        <f>SUM(G16:G19)</f>
        <v>279100</v>
      </c>
      <c r="H20" s="135"/>
    </row>
    <row r="21" spans="1:8" ht="15.75">
      <c r="A21" s="129"/>
      <c r="B21" s="130"/>
      <c r="C21" s="130"/>
      <c r="D21" s="130"/>
      <c r="E21" s="17"/>
      <c r="F21" s="17"/>
      <c r="G21" s="17"/>
      <c r="H21" s="130"/>
    </row>
    <row r="22" spans="1:8" ht="15.75">
      <c r="A22" s="129"/>
      <c r="B22" s="130" t="s">
        <v>52</v>
      </c>
      <c r="C22" s="18"/>
      <c r="D22" s="137"/>
      <c r="E22" s="208">
        <v>139101</v>
      </c>
      <c r="F22" s="17"/>
      <c r="G22" s="17">
        <v>103467</v>
      </c>
      <c r="H22" s="130"/>
    </row>
    <row r="23" spans="1:8" ht="15.75">
      <c r="A23" s="129"/>
      <c r="B23" s="130" t="s">
        <v>143</v>
      </c>
      <c r="C23" s="18"/>
      <c r="D23" s="137"/>
      <c r="E23" s="372">
        <v>94379</v>
      </c>
      <c r="F23" s="17"/>
      <c r="G23" s="17">
        <f>105598-G24</f>
        <v>98760</v>
      </c>
      <c r="H23" s="130"/>
    </row>
    <row r="24" spans="1:8" ht="15.75">
      <c r="A24" s="129"/>
      <c r="B24" s="130" t="s">
        <v>194</v>
      </c>
      <c r="C24" s="18"/>
      <c r="D24" s="137"/>
      <c r="E24" s="17">
        <v>5375</v>
      </c>
      <c r="F24" s="17"/>
      <c r="G24" s="17">
        <v>6838</v>
      </c>
      <c r="H24" s="130"/>
    </row>
    <row r="25" spans="1:8" ht="15.75">
      <c r="A25" s="129"/>
      <c r="B25" s="130" t="s">
        <v>300</v>
      </c>
      <c r="C25" s="18"/>
      <c r="D25" s="137"/>
      <c r="E25" s="17">
        <v>1000</v>
      </c>
      <c r="F25" s="17"/>
      <c r="G25" s="17">
        <v>0</v>
      </c>
      <c r="H25" s="130"/>
    </row>
    <row r="26" spans="1:8" ht="15.75">
      <c r="A26" s="129"/>
      <c r="B26" s="130" t="s">
        <v>239</v>
      </c>
      <c r="C26" s="18"/>
      <c r="D26" s="137"/>
      <c r="E26" s="17">
        <v>10553</v>
      </c>
      <c r="F26" s="17"/>
      <c r="G26" s="17">
        <v>1771</v>
      </c>
      <c r="H26" s="130"/>
    </row>
    <row r="27" spans="1:8" ht="15.75">
      <c r="A27" s="129"/>
      <c r="B27" s="130" t="s">
        <v>81</v>
      </c>
      <c r="C27" s="18"/>
      <c r="D27" s="137"/>
      <c r="E27" s="17">
        <v>114814</v>
      </c>
      <c r="F27" s="17"/>
      <c r="G27" s="17">
        <v>143510</v>
      </c>
      <c r="H27" s="130"/>
    </row>
    <row r="28" spans="1:8" ht="15.75">
      <c r="A28" s="129"/>
      <c r="B28" s="135" t="s">
        <v>116</v>
      </c>
      <c r="C28" s="130"/>
      <c r="D28" s="130"/>
      <c r="E28" s="136">
        <f>SUM(E22:E27)</f>
        <v>365222</v>
      </c>
      <c r="F28" s="17"/>
      <c r="G28" s="136">
        <f>SUM(G22:G27)</f>
        <v>354346</v>
      </c>
      <c r="H28" s="135"/>
    </row>
    <row r="29" spans="1:8" ht="15.75">
      <c r="A29" s="129"/>
      <c r="B29" s="130"/>
      <c r="C29" s="130"/>
      <c r="D29" s="130"/>
      <c r="E29" s="17"/>
      <c r="F29" s="17"/>
      <c r="G29" s="17"/>
      <c r="H29" s="130"/>
    </row>
    <row r="30" spans="1:8" ht="15.75" hidden="1">
      <c r="A30" s="129"/>
      <c r="B30" s="130" t="s">
        <v>135</v>
      </c>
      <c r="C30" s="130"/>
      <c r="D30" s="130"/>
      <c r="E30" s="138">
        <v>0</v>
      </c>
      <c r="F30" s="17"/>
      <c r="G30" s="138">
        <v>0</v>
      </c>
      <c r="H30" s="130"/>
    </row>
    <row r="31" spans="1:8" ht="15.75" hidden="1">
      <c r="A31" s="129"/>
      <c r="B31" s="130"/>
      <c r="C31" s="130"/>
      <c r="D31" s="130"/>
      <c r="E31" s="17"/>
      <c r="F31" s="17"/>
      <c r="G31" s="17"/>
      <c r="H31" s="130"/>
    </row>
    <row r="32" spans="1:8" ht="16.5" thickBot="1">
      <c r="A32" s="129"/>
      <c r="B32" s="139" t="s">
        <v>117</v>
      </c>
      <c r="C32" s="130"/>
      <c r="D32" s="130"/>
      <c r="E32" s="140">
        <f>E20+E28+E30</f>
        <v>654190</v>
      </c>
      <c r="F32" s="141"/>
      <c r="G32" s="140">
        <f>G20+G28+G30</f>
        <v>633446</v>
      </c>
      <c r="H32" s="139"/>
    </row>
    <row r="33" spans="1:8" ht="16.5" thickTop="1">
      <c r="A33" s="129"/>
      <c r="B33" s="130"/>
      <c r="C33" s="130"/>
      <c r="D33" s="130"/>
      <c r="E33" s="17"/>
      <c r="F33" s="17"/>
      <c r="G33" s="17"/>
      <c r="H33" s="130"/>
    </row>
    <row r="34" spans="1:8" ht="15.75">
      <c r="A34" s="129"/>
      <c r="B34" s="139" t="s">
        <v>118</v>
      </c>
      <c r="C34" s="130"/>
      <c r="D34" s="130"/>
      <c r="E34" s="17"/>
      <c r="F34" s="17"/>
      <c r="G34" s="17"/>
      <c r="H34" s="139"/>
    </row>
    <row r="35" spans="1:8" ht="15.75">
      <c r="A35" s="129"/>
      <c r="B35" s="130" t="s">
        <v>103</v>
      </c>
      <c r="C35" s="130"/>
      <c r="D35" s="130"/>
      <c r="E35" s="17">
        <f>139480-2</f>
        <v>139478</v>
      </c>
      <c r="F35" s="17"/>
      <c r="G35" s="17">
        <f>139480-2</f>
        <v>139478</v>
      </c>
      <c r="H35" s="130"/>
    </row>
    <row r="36" spans="1:8" ht="15.75">
      <c r="A36" s="129"/>
      <c r="B36" s="130" t="s">
        <v>53</v>
      </c>
      <c r="C36" s="130"/>
      <c r="D36" s="130"/>
      <c r="E36" s="17">
        <v>193774</v>
      </c>
      <c r="F36" s="17"/>
      <c r="G36" s="17">
        <v>193483</v>
      </c>
      <c r="H36" s="130"/>
    </row>
    <row r="37" spans="1:8" ht="15.75">
      <c r="A37" s="129"/>
      <c r="B37" s="130" t="s">
        <v>202</v>
      </c>
      <c r="C37" s="130"/>
      <c r="D37" s="130"/>
      <c r="E37" s="17">
        <v>121957</v>
      </c>
      <c r="F37" s="17"/>
      <c r="G37" s="17">
        <v>116757</v>
      </c>
      <c r="H37" s="130"/>
    </row>
    <row r="38" spans="1:9" ht="15.75">
      <c r="A38" s="129"/>
      <c r="B38" s="139" t="s">
        <v>119</v>
      </c>
      <c r="C38" s="130"/>
      <c r="D38" s="130"/>
      <c r="E38" s="136">
        <f>SUM(E35:E37)</f>
        <v>455209</v>
      </c>
      <c r="F38" s="17"/>
      <c r="G38" s="136">
        <f>SUM(G35:G37)</f>
        <v>449718</v>
      </c>
      <c r="H38" s="139"/>
      <c r="I38" s="150"/>
    </row>
    <row r="39" spans="1:8" ht="15.75">
      <c r="A39" s="129"/>
      <c r="B39" s="139"/>
      <c r="C39" s="130"/>
      <c r="D39" s="130"/>
      <c r="E39" s="17"/>
      <c r="F39" s="17"/>
      <c r="G39" s="17"/>
      <c r="H39" s="139"/>
    </row>
    <row r="40" spans="1:8" ht="15.75" hidden="1">
      <c r="A40" s="129"/>
      <c r="B40" s="130" t="s">
        <v>136</v>
      </c>
      <c r="C40" s="130"/>
      <c r="D40" s="130"/>
      <c r="E40" s="17">
        <v>0</v>
      </c>
      <c r="F40" s="17"/>
      <c r="G40" s="17">
        <v>0</v>
      </c>
      <c r="H40" s="130"/>
    </row>
    <row r="41" spans="1:8" ht="15.75" hidden="1">
      <c r="A41" s="129"/>
      <c r="B41" s="139"/>
      <c r="C41" s="130"/>
      <c r="D41" s="130"/>
      <c r="E41" s="17"/>
      <c r="F41" s="17"/>
      <c r="G41" s="17"/>
      <c r="H41" s="139"/>
    </row>
    <row r="42" spans="2:8" ht="15.75">
      <c r="B42" s="134" t="s">
        <v>120</v>
      </c>
      <c r="C42" s="130"/>
      <c r="D42" s="130"/>
      <c r="E42" s="17"/>
      <c r="F42" s="17"/>
      <c r="G42" s="17"/>
      <c r="H42" s="134"/>
    </row>
    <row r="43" spans="2:8" ht="15.75">
      <c r="B43" s="130" t="s">
        <v>121</v>
      </c>
      <c r="C43" s="130"/>
      <c r="D43" s="130"/>
      <c r="E43" s="17">
        <f>12322-7350</f>
        <v>4972</v>
      </c>
      <c r="F43" s="17"/>
      <c r="G43" s="17">
        <v>5207</v>
      </c>
      <c r="H43" s="130"/>
    </row>
    <row r="44" spans="2:8" ht="15.75">
      <c r="B44" s="130" t="s">
        <v>195</v>
      </c>
      <c r="C44" s="130"/>
      <c r="D44" s="130"/>
      <c r="E44" s="17">
        <f>101798-10000</f>
        <v>91798</v>
      </c>
      <c r="F44" s="17"/>
      <c r="G44" s="17">
        <v>103809</v>
      </c>
      <c r="H44" s="130"/>
    </row>
    <row r="45" spans="2:8" ht="15.75">
      <c r="B45" s="135" t="s">
        <v>125</v>
      </c>
      <c r="C45" s="18"/>
      <c r="D45" s="142"/>
      <c r="E45" s="136">
        <f>SUM(E42:E44)</f>
        <v>96770</v>
      </c>
      <c r="F45" s="17"/>
      <c r="G45" s="136">
        <f>SUM(G42:G44)</f>
        <v>109016</v>
      </c>
      <c r="H45" s="135"/>
    </row>
    <row r="46" spans="2:8" ht="15.75">
      <c r="B46" s="129"/>
      <c r="C46" s="18"/>
      <c r="D46" s="142"/>
      <c r="E46" s="17"/>
      <c r="F46" s="17"/>
      <c r="G46" s="17"/>
      <c r="H46" s="129"/>
    </row>
    <row r="47" spans="1:8" ht="15.75">
      <c r="A47" s="129"/>
      <c r="B47" s="130" t="s">
        <v>122</v>
      </c>
      <c r="C47" s="18"/>
      <c r="D47" s="137"/>
      <c r="E47" s="17">
        <f>493+26773+31609+25748-E48-1-4242</f>
        <v>58874</v>
      </c>
      <c r="F47" s="17"/>
      <c r="G47" s="17">
        <f>55765-G48</f>
        <v>40697</v>
      </c>
      <c r="H47" s="130"/>
    </row>
    <row r="48" spans="1:8" ht="15.75">
      <c r="A48" s="129"/>
      <c r="B48" s="130" t="s">
        <v>123</v>
      </c>
      <c r="C48" s="18"/>
      <c r="D48" s="137"/>
      <c r="E48" s="372">
        <v>21506</v>
      </c>
      <c r="F48" s="17"/>
      <c r="G48" s="17">
        <v>15068</v>
      </c>
      <c r="H48" s="130"/>
    </row>
    <row r="49" spans="1:8" ht="15.75">
      <c r="A49" s="129"/>
      <c r="B49" s="130" t="s">
        <v>195</v>
      </c>
      <c r="C49" s="18"/>
      <c r="D49" s="137"/>
      <c r="E49" s="17">
        <f>11498+10000</f>
        <v>21498</v>
      </c>
      <c r="F49" s="17"/>
      <c r="G49" s="17">
        <v>18947</v>
      </c>
      <c r="H49" s="130"/>
    </row>
    <row r="50" spans="1:8" ht="15.75">
      <c r="A50" s="129"/>
      <c r="B50" s="129" t="s">
        <v>30</v>
      </c>
      <c r="C50" s="18"/>
      <c r="D50" s="142"/>
      <c r="E50" s="17">
        <v>333</v>
      </c>
      <c r="F50" s="17"/>
      <c r="G50" s="17">
        <v>0</v>
      </c>
      <c r="H50" s="129"/>
    </row>
    <row r="51" spans="1:8" ht="15.75" hidden="1">
      <c r="A51" s="129"/>
      <c r="B51" s="130" t="s">
        <v>195</v>
      </c>
      <c r="C51" s="18"/>
      <c r="D51" s="142"/>
      <c r="E51" s="17">
        <v>0</v>
      </c>
      <c r="F51" s="17"/>
      <c r="G51" s="17">
        <v>0</v>
      </c>
      <c r="H51" s="130"/>
    </row>
    <row r="52" spans="1:8" ht="15.75">
      <c r="A52" s="129"/>
      <c r="B52" s="135" t="s">
        <v>124</v>
      </c>
      <c r="C52" s="132"/>
      <c r="D52" s="132"/>
      <c r="E52" s="136">
        <f>SUM(E47:E51)</f>
        <v>102211</v>
      </c>
      <c r="F52" s="17"/>
      <c r="G52" s="136">
        <f>SUM(G47:G51)</f>
        <v>74712</v>
      </c>
      <c r="H52" s="135"/>
    </row>
    <row r="53" spans="1:8" ht="15.75">
      <c r="A53" s="129"/>
      <c r="B53" s="135"/>
      <c r="C53" s="132"/>
      <c r="D53" s="132"/>
      <c r="E53" s="17"/>
      <c r="F53" s="17"/>
      <c r="G53" s="17"/>
      <c r="H53" s="135"/>
    </row>
    <row r="54" spans="1:8" ht="16.5" thickBot="1">
      <c r="A54" s="129"/>
      <c r="B54" s="19" t="s">
        <v>126</v>
      </c>
      <c r="C54" s="143"/>
      <c r="D54" s="143"/>
      <c r="E54" s="140">
        <f>E52+E45</f>
        <v>198981</v>
      </c>
      <c r="F54" s="141"/>
      <c r="G54" s="140">
        <f>G52+G45</f>
        <v>183728</v>
      </c>
      <c r="H54" s="19"/>
    </row>
    <row r="55" spans="1:8" ht="16.5" thickTop="1">
      <c r="A55" s="129"/>
      <c r="B55" s="135"/>
      <c r="C55" s="132"/>
      <c r="D55" s="132"/>
      <c r="E55" s="17"/>
      <c r="F55" s="17"/>
      <c r="G55" s="17"/>
      <c r="H55" s="135"/>
    </row>
    <row r="56" spans="1:8" ht="16.5" thickBot="1">
      <c r="A56" s="129"/>
      <c r="B56" s="19" t="s">
        <v>127</v>
      </c>
      <c r="C56" s="130"/>
      <c r="D56" s="130"/>
      <c r="E56" s="144">
        <f>E54+E38</f>
        <v>654190</v>
      </c>
      <c r="F56" s="141"/>
      <c r="G56" s="144">
        <f>G54+G38</f>
        <v>633446</v>
      </c>
      <c r="H56" s="19"/>
    </row>
    <row r="57" spans="1:7" ht="16.5" thickTop="1">
      <c r="A57" s="129"/>
      <c r="B57" s="130"/>
      <c r="C57" s="130"/>
      <c r="D57" s="130"/>
      <c r="E57" s="17">
        <f>E56-E32</f>
        <v>0</v>
      </c>
      <c r="F57" s="17"/>
      <c r="G57" s="17">
        <f>G56-G32</f>
        <v>0</v>
      </c>
    </row>
    <row r="58" spans="1:7" ht="15.75">
      <c r="A58" s="129"/>
      <c r="B58" s="130"/>
      <c r="C58" s="130"/>
      <c r="D58" s="130"/>
      <c r="E58" s="145"/>
      <c r="F58" s="145"/>
      <c r="G58" s="145"/>
    </row>
    <row r="59" spans="1:7" ht="15.75">
      <c r="A59" s="129"/>
      <c r="B59" s="139" t="s">
        <v>142</v>
      </c>
      <c r="C59" s="139"/>
      <c r="D59" s="139"/>
      <c r="E59" s="146">
        <f>(E38+E40)/E35/2</f>
        <v>1.6318308263668821</v>
      </c>
      <c r="F59" s="147"/>
      <c r="G59" s="146">
        <f>(G38+G40)/G35/2</f>
        <v>1.6121467184788998</v>
      </c>
    </row>
    <row r="60" spans="1:7" ht="18.75">
      <c r="A60" s="20"/>
      <c r="B60" s="21"/>
      <c r="C60" s="21"/>
      <c r="D60" s="21"/>
      <c r="E60" s="17"/>
      <c r="F60" s="17"/>
      <c r="G60" s="209"/>
    </row>
    <row r="61" spans="1:7" ht="15.75">
      <c r="A61" s="22"/>
      <c r="B61" s="21"/>
      <c r="C61" s="21"/>
      <c r="D61" s="21"/>
      <c r="E61" s="17"/>
      <c r="F61" s="17"/>
      <c r="G61" s="209"/>
    </row>
    <row r="62" spans="1:8" ht="24.75" customHeight="1">
      <c r="A62" s="288" t="s">
        <v>240</v>
      </c>
      <c r="B62" s="288"/>
      <c r="C62" s="288"/>
      <c r="D62" s="288"/>
      <c r="E62" s="288"/>
      <c r="F62" s="288"/>
      <c r="G62" s="100"/>
      <c r="H62" s="100"/>
    </row>
    <row r="63" spans="1:7" ht="15.75">
      <c r="A63" s="288"/>
      <c r="B63" s="288"/>
      <c r="C63" s="288"/>
      <c r="D63" s="288"/>
      <c r="E63" s="288"/>
      <c r="F63" s="17"/>
      <c r="G63" s="209"/>
    </row>
    <row r="64" spans="1:7" ht="15">
      <c r="A64" s="23"/>
      <c r="B64" s="24"/>
      <c r="C64" s="21"/>
      <c r="D64" s="21"/>
      <c r="E64" s="25"/>
      <c r="F64" s="25"/>
      <c r="G64" s="210"/>
    </row>
    <row r="65" spans="1:7" ht="15">
      <c r="A65" s="22"/>
      <c r="B65" s="24"/>
      <c r="C65" s="26"/>
      <c r="D65" s="26"/>
      <c r="E65" s="25"/>
      <c r="F65" s="25"/>
      <c r="G65" s="210"/>
    </row>
    <row r="66" spans="1:7" ht="15">
      <c r="A66" s="22"/>
      <c r="B66" s="24"/>
      <c r="C66" s="21"/>
      <c r="D66" s="21"/>
      <c r="E66" s="25"/>
      <c r="F66" s="25"/>
      <c r="G66" s="210"/>
    </row>
    <row r="67" spans="1:7" ht="15">
      <c r="A67" s="22"/>
      <c r="B67" s="27"/>
      <c r="C67" s="21"/>
      <c r="D67" s="21"/>
      <c r="E67" s="25"/>
      <c r="F67" s="25"/>
      <c r="G67" s="210"/>
    </row>
    <row r="68" spans="1:7" ht="15">
      <c r="A68" s="22"/>
      <c r="B68" s="24"/>
      <c r="C68" s="21"/>
      <c r="D68" s="21"/>
      <c r="E68" s="25"/>
      <c r="F68" s="25"/>
      <c r="G68" s="210"/>
    </row>
    <row r="69" spans="1:7" ht="15">
      <c r="A69" s="22"/>
      <c r="B69" s="24"/>
      <c r="C69" s="21"/>
      <c r="D69" s="21"/>
      <c r="E69" s="25"/>
      <c r="F69" s="25"/>
      <c r="G69" s="210"/>
    </row>
    <row r="70" spans="1:7" ht="15">
      <c r="A70" s="22"/>
      <c r="B70" s="24"/>
      <c r="C70" s="21"/>
      <c r="D70" s="21"/>
      <c r="E70" s="25"/>
      <c r="F70" s="25"/>
      <c r="G70" s="210"/>
    </row>
    <row r="71" spans="1:7" ht="15">
      <c r="A71" s="22"/>
      <c r="B71" s="24"/>
      <c r="C71" s="21"/>
      <c r="D71" s="21"/>
      <c r="E71" s="25"/>
      <c r="F71" s="25"/>
      <c r="G71" s="210"/>
    </row>
    <row r="72" spans="1:7" ht="15">
      <c r="A72" s="22"/>
      <c r="B72" s="24"/>
      <c r="C72" s="21"/>
      <c r="D72" s="21"/>
      <c r="E72" s="25"/>
      <c r="F72" s="25"/>
      <c r="G72" s="210"/>
    </row>
    <row r="73" spans="1:7" ht="15">
      <c r="A73" s="22"/>
      <c r="B73" s="24"/>
      <c r="C73" s="21"/>
      <c r="D73" s="21"/>
      <c r="E73" s="25"/>
      <c r="F73" s="25"/>
      <c r="G73" s="210"/>
    </row>
    <row r="74" spans="1:7" ht="15">
      <c r="A74" s="22"/>
      <c r="B74" s="24"/>
      <c r="C74" s="21"/>
      <c r="D74" s="21"/>
      <c r="E74" s="25"/>
      <c r="F74" s="25"/>
      <c r="G74" s="210"/>
    </row>
    <row r="75" spans="1:7" ht="15">
      <c r="A75" s="22"/>
      <c r="B75" s="24"/>
      <c r="C75" s="21"/>
      <c r="D75" s="21"/>
      <c r="E75" s="25"/>
      <c r="F75" s="25"/>
      <c r="G75" s="210"/>
    </row>
    <row r="76" spans="1:7" ht="15">
      <c r="A76" s="22"/>
      <c r="B76" s="24"/>
      <c r="C76" s="21"/>
      <c r="D76" s="21"/>
      <c r="E76" s="25"/>
      <c r="F76" s="25"/>
      <c r="G76" s="210"/>
    </row>
    <row r="77" spans="1:7" ht="15">
      <c r="A77" s="22"/>
      <c r="B77" s="24"/>
      <c r="C77" s="21"/>
      <c r="D77" s="21"/>
      <c r="E77" s="25"/>
      <c r="F77" s="25"/>
      <c r="G77" s="210"/>
    </row>
    <row r="78" spans="1:7" ht="15">
      <c r="A78" s="22"/>
      <c r="B78" s="24"/>
      <c r="C78" s="21"/>
      <c r="D78" s="21"/>
      <c r="E78" s="25"/>
      <c r="F78" s="25"/>
      <c r="G78" s="210"/>
    </row>
    <row r="79" spans="1:7" ht="15">
      <c r="A79" s="22"/>
      <c r="B79" s="24"/>
      <c r="C79" s="21"/>
      <c r="D79" s="21"/>
      <c r="E79" s="25"/>
      <c r="F79" s="25"/>
      <c r="G79" s="210"/>
    </row>
    <row r="80" spans="1:7" ht="15">
      <c r="A80" s="22"/>
      <c r="B80" s="24"/>
      <c r="C80" s="21"/>
      <c r="D80" s="21"/>
      <c r="E80" s="25"/>
      <c r="F80" s="25"/>
      <c r="G80" s="210"/>
    </row>
    <row r="81" spans="1:7" ht="15">
      <c r="A81" s="22"/>
      <c r="B81" s="24"/>
      <c r="C81" s="21"/>
      <c r="D81" s="21"/>
      <c r="E81" s="25"/>
      <c r="F81" s="25"/>
      <c r="G81" s="210"/>
    </row>
    <row r="82" spans="1:7" ht="15">
      <c r="A82" s="22"/>
      <c r="B82" s="21"/>
      <c r="C82" s="21"/>
      <c r="D82" s="21"/>
      <c r="E82" s="25"/>
      <c r="F82" s="25"/>
      <c r="G82" s="210"/>
    </row>
    <row r="83" spans="1:7" ht="15">
      <c r="A83" s="22"/>
      <c r="B83" s="21"/>
      <c r="C83" s="21"/>
      <c r="D83" s="21"/>
      <c r="E83" s="25"/>
      <c r="F83" s="25"/>
      <c r="G83" s="210"/>
    </row>
    <row r="84" spans="1:7" ht="15">
      <c r="A84" s="22"/>
      <c r="B84" s="21"/>
      <c r="C84" s="21"/>
      <c r="D84" s="21"/>
      <c r="E84" s="25"/>
      <c r="F84" s="25"/>
      <c r="G84" s="210"/>
    </row>
    <row r="85" spans="1:7" ht="15">
      <c r="A85" s="22"/>
      <c r="B85" s="21"/>
      <c r="C85" s="21"/>
      <c r="D85" s="21"/>
      <c r="E85" s="25"/>
      <c r="F85" s="25"/>
      <c r="G85" s="210"/>
    </row>
    <row r="86" spans="1:7" ht="15">
      <c r="A86" s="22"/>
      <c r="B86" s="21"/>
      <c r="C86" s="21"/>
      <c r="D86" s="21"/>
      <c r="E86" s="25"/>
      <c r="F86" s="25"/>
      <c r="G86" s="210"/>
    </row>
    <row r="87" spans="1:7" ht="15">
      <c r="A87" s="22"/>
      <c r="B87" s="21"/>
      <c r="C87" s="21"/>
      <c r="D87" s="21"/>
      <c r="E87" s="25"/>
      <c r="F87" s="25"/>
      <c r="G87" s="210"/>
    </row>
    <row r="88" spans="1:7" ht="15">
      <c r="A88" s="22"/>
      <c r="B88" s="21"/>
      <c r="C88" s="21"/>
      <c r="D88" s="21"/>
      <c r="E88" s="25"/>
      <c r="F88" s="25"/>
      <c r="G88" s="210"/>
    </row>
    <row r="89" spans="1:7" ht="15">
      <c r="A89" s="22"/>
      <c r="B89" s="21"/>
      <c r="C89" s="21"/>
      <c r="D89" s="21"/>
      <c r="E89" s="25"/>
      <c r="F89" s="25"/>
      <c r="G89" s="210"/>
    </row>
    <row r="90" spans="1:7" ht="15">
      <c r="A90" s="22"/>
      <c r="B90" s="21"/>
      <c r="C90" s="21"/>
      <c r="D90" s="21"/>
      <c r="E90" s="25"/>
      <c r="F90" s="25"/>
      <c r="G90" s="210"/>
    </row>
    <row r="91" spans="1:7" ht="15">
      <c r="A91" s="22"/>
      <c r="B91" s="21"/>
      <c r="C91" s="21"/>
      <c r="D91" s="21"/>
      <c r="E91" s="25"/>
      <c r="F91" s="25"/>
      <c r="G91" s="210"/>
    </row>
    <row r="92" spans="1:7" ht="15">
      <c r="A92" s="22"/>
      <c r="B92" s="21"/>
      <c r="C92" s="21"/>
      <c r="D92" s="21"/>
      <c r="E92" s="25"/>
      <c r="F92" s="25"/>
      <c r="G92" s="210"/>
    </row>
    <row r="93" spans="1:7" ht="15">
      <c r="A93" s="22"/>
      <c r="B93" s="21"/>
      <c r="C93" s="21"/>
      <c r="D93" s="21"/>
      <c r="E93" s="25"/>
      <c r="F93" s="25"/>
      <c r="G93" s="210"/>
    </row>
    <row r="94" spans="1:7" ht="15">
      <c r="A94" s="22"/>
      <c r="B94" s="21"/>
      <c r="C94" s="21"/>
      <c r="D94" s="21"/>
      <c r="E94" s="25"/>
      <c r="F94" s="25"/>
      <c r="G94" s="210"/>
    </row>
    <row r="95" spans="1:7" ht="15">
      <c r="A95" s="22"/>
      <c r="B95" s="21"/>
      <c r="C95" s="21"/>
      <c r="D95" s="21"/>
      <c r="E95" s="25"/>
      <c r="F95" s="25"/>
      <c r="G95" s="210"/>
    </row>
    <row r="96" spans="1:7" ht="15">
      <c r="A96" s="22"/>
      <c r="B96" s="21"/>
      <c r="C96" s="21"/>
      <c r="D96" s="21"/>
      <c r="E96" s="25"/>
      <c r="F96" s="25"/>
      <c r="G96" s="210"/>
    </row>
    <row r="97" spans="1:7" ht="15">
      <c r="A97" s="22"/>
      <c r="B97" s="21"/>
      <c r="C97" s="21"/>
      <c r="D97" s="21"/>
      <c r="E97" s="25"/>
      <c r="F97" s="25"/>
      <c r="G97" s="210"/>
    </row>
    <row r="98" spans="1:7" ht="15">
      <c r="A98" s="22"/>
      <c r="B98" s="21"/>
      <c r="C98" s="21"/>
      <c r="D98" s="21"/>
      <c r="E98" s="25"/>
      <c r="F98" s="25"/>
      <c r="G98" s="210"/>
    </row>
    <row r="99" spans="1:7" ht="15">
      <c r="A99" s="22"/>
      <c r="B99" s="21"/>
      <c r="C99" s="21"/>
      <c r="D99" s="21"/>
      <c r="E99" s="25"/>
      <c r="F99" s="25"/>
      <c r="G99" s="210"/>
    </row>
  </sheetData>
  <sheetProtection/>
  <mergeCells count="5">
    <mergeCell ref="A63:E63"/>
    <mergeCell ref="A62:F62"/>
    <mergeCell ref="A6:H6"/>
    <mergeCell ref="A7:H7"/>
    <mergeCell ref="A9:H9"/>
  </mergeCells>
  <printOptions horizontalCentered="1"/>
  <pageMargins left="1.18110236220472" right="0.748031496062992" top="0.65" bottom="0.183070866" header="0.511811023622047" footer="0.275590551181102"/>
  <pageSetup orientation="portrait" scale="6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8:H71"/>
  <sheetViews>
    <sheetView zoomScalePageLayoutView="0" workbookViewId="0" topLeftCell="A1">
      <selection activeCell="A71" sqref="A71:E71"/>
    </sheetView>
  </sheetViews>
  <sheetFormatPr defaultColWidth="9.140625" defaultRowHeight="12.75"/>
  <cols>
    <col min="1" max="1" width="52.57421875" style="3" bestFit="1" customWidth="1"/>
    <col min="2" max="2" width="12.00390625" style="3" customWidth="1"/>
    <col min="3" max="3" width="11.28125" style="3" customWidth="1"/>
    <col min="4" max="4" width="12.421875" style="3" customWidth="1"/>
    <col min="5" max="6" width="15.28125" style="3" customWidth="1"/>
    <col min="7" max="7" width="13.8515625" style="3" customWidth="1"/>
    <col min="8" max="8" width="15.421875" style="3" customWidth="1"/>
    <col min="9" max="16384" width="9.140625" style="3" customWidth="1"/>
  </cols>
  <sheetData>
    <row r="8" spans="1:8" ht="19.5">
      <c r="A8" s="292" t="s">
        <v>154</v>
      </c>
      <c r="B8" s="292"/>
      <c r="C8" s="292"/>
      <c r="D8" s="292"/>
      <c r="E8" s="292"/>
      <c r="F8" s="292"/>
      <c r="G8" s="261"/>
      <c r="H8" s="261"/>
    </row>
    <row r="9" spans="1:8" ht="13.5">
      <c r="A9" s="293" t="s">
        <v>0</v>
      </c>
      <c r="B9" s="293"/>
      <c r="C9" s="293"/>
      <c r="D9" s="293"/>
      <c r="E9" s="293"/>
      <c r="F9" s="293"/>
      <c r="G9" s="262"/>
      <c r="H9" s="262"/>
    </row>
    <row r="10" spans="1:8" ht="15.75">
      <c r="A10" s="282" t="s">
        <v>230</v>
      </c>
      <c r="B10" s="282"/>
      <c r="C10" s="282"/>
      <c r="D10" s="282"/>
      <c r="E10" s="282"/>
      <c r="F10" s="282"/>
      <c r="G10" s="68"/>
      <c r="H10" s="68"/>
    </row>
    <row r="11" spans="1:8" ht="15.75">
      <c r="A11" s="282" t="s">
        <v>297</v>
      </c>
      <c r="B11" s="282"/>
      <c r="C11" s="282"/>
      <c r="D11" s="282"/>
      <c r="E11" s="282"/>
      <c r="F11" s="282"/>
      <c r="G11" s="68"/>
      <c r="H11" s="68"/>
    </row>
    <row r="13" spans="1:8" ht="15.75">
      <c r="A13" s="28"/>
      <c r="B13" s="30"/>
      <c r="C13" s="30"/>
      <c r="D13" s="294" t="s">
        <v>53</v>
      </c>
      <c r="E13" s="294"/>
      <c r="F13" s="294"/>
      <c r="G13" s="263"/>
      <c r="H13" s="31"/>
    </row>
    <row r="14" spans="1:7" ht="15.75">
      <c r="A14" s="28"/>
      <c r="B14" s="295" t="s">
        <v>246</v>
      </c>
      <c r="C14" s="295"/>
      <c r="D14" s="295"/>
      <c r="E14" s="295"/>
      <c r="F14" s="295"/>
      <c r="G14" s="32" t="s">
        <v>64</v>
      </c>
    </row>
    <row r="15" spans="1:8" ht="15.75" customHeight="1">
      <c r="A15" s="33" t="s">
        <v>65</v>
      </c>
      <c r="B15" s="34" t="s">
        <v>66</v>
      </c>
      <c r="C15" s="34" t="s">
        <v>104</v>
      </c>
      <c r="D15" s="34" t="s">
        <v>66</v>
      </c>
      <c r="E15" s="34" t="s">
        <v>107</v>
      </c>
      <c r="F15" s="35" t="s">
        <v>243</v>
      </c>
      <c r="G15" s="35" t="s">
        <v>54</v>
      </c>
      <c r="H15" s="296" t="s">
        <v>67</v>
      </c>
    </row>
    <row r="16" spans="1:8" ht="15.75">
      <c r="A16" s="36"/>
      <c r="B16" s="35" t="s">
        <v>68</v>
      </c>
      <c r="C16" s="35" t="s">
        <v>105</v>
      </c>
      <c r="D16" s="35" t="s">
        <v>69</v>
      </c>
      <c r="E16" s="35" t="s">
        <v>108</v>
      </c>
      <c r="F16" s="35" t="s">
        <v>244</v>
      </c>
      <c r="G16" s="35"/>
      <c r="H16" s="297"/>
    </row>
    <row r="17" spans="1:8" ht="15.75">
      <c r="A17" s="37"/>
      <c r="B17" s="38" t="s">
        <v>17</v>
      </c>
      <c r="C17" s="38" t="s">
        <v>86</v>
      </c>
      <c r="D17" s="38" t="s">
        <v>17</v>
      </c>
      <c r="E17" s="38" t="s">
        <v>17</v>
      </c>
      <c r="F17" s="38" t="s">
        <v>17</v>
      </c>
      <c r="G17" s="38" t="s">
        <v>17</v>
      </c>
      <c r="H17" s="38" t="s">
        <v>17</v>
      </c>
    </row>
    <row r="18" spans="1:8" ht="12.75">
      <c r="A18" s="39" t="s">
        <v>253</v>
      </c>
      <c r="B18" s="40">
        <f aca="true" t="shared" si="0" ref="B18:H18">B68</f>
        <v>139478</v>
      </c>
      <c r="C18" s="44">
        <f t="shared" si="0"/>
        <v>0</v>
      </c>
      <c r="D18" s="40">
        <f t="shared" si="0"/>
        <v>194205</v>
      </c>
      <c r="E18" s="106">
        <f t="shared" si="0"/>
        <v>0</v>
      </c>
      <c r="F18" s="106">
        <f t="shared" si="0"/>
        <v>-722</v>
      </c>
      <c r="G18" s="40">
        <f t="shared" si="0"/>
        <v>116757</v>
      </c>
      <c r="H18" s="40">
        <f t="shared" si="0"/>
        <v>449718</v>
      </c>
    </row>
    <row r="19" spans="1:8" ht="12.75">
      <c r="A19" s="42"/>
      <c r="B19" s="40"/>
      <c r="C19" s="43"/>
      <c r="D19" s="41"/>
      <c r="E19" s="41"/>
      <c r="F19" s="41"/>
      <c r="G19" s="40"/>
      <c r="H19" s="40"/>
    </row>
    <row r="20" spans="1:8" ht="12.75">
      <c r="A20" s="42" t="s">
        <v>282</v>
      </c>
      <c r="B20" s="107"/>
      <c r="C20" s="43"/>
      <c r="D20" s="43"/>
      <c r="E20" s="43"/>
      <c r="F20" s="43">
        <f>283+8</f>
        <v>291</v>
      </c>
      <c r="G20" s="40"/>
      <c r="H20" s="44">
        <f>SUM(B20:G20)</f>
        <v>291</v>
      </c>
    </row>
    <row r="21" spans="1:8" ht="12.75">
      <c r="A21" s="42"/>
      <c r="B21" s="107"/>
      <c r="C21" s="43"/>
      <c r="D21" s="43"/>
      <c r="E21" s="43"/>
      <c r="F21" s="43"/>
      <c r="G21" s="40"/>
      <c r="H21" s="40"/>
    </row>
    <row r="22" spans="1:8" ht="12.75">
      <c r="A22" s="45" t="s">
        <v>192</v>
      </c>
      <c r="B22" s="48">
        <v>0</v>
      </c>
      <c r="C22" s="48">
        <v>0</v>
      </c>
      <c r="D22" s="48">
        <v>0</v>
      </c>
      <c r="E22" s="48">
        <v>0</v>
      </c>
      <c r="F22" s="122">
        <f>SUM(F20)</f>
        <v>291</v>
      </c>
      <c r="G22" s="48">
        <v>0</v>
      </c>
      <c r="H22" s="48">
        <f>SUM(B22:G22)</f>
        <v>291</v>
      </c>
    </row>
    <row r="23" spans="1:8" ht="12.75">
      <c r="A23" s="45"/>
      <c r="B23" s="46"/>
      <c r="C23" s="46"/>
      <c r="D23" s="46"/>
      <c r="E23" s="43"/>
      <c r="F23" s="43"/>
      <c r="G23" s="47"/>
      <c r="H23" s="44"/>
    </row>
    <row r="24" spans="1:8" ht="12.75">
      <c r="A24" s="45" t="s">
        <v>283</v>
      </c>
      <c r="B24" s="46"/>
      <c r="C24" s="46"/>
      <c r="D24" s="46"/>
      <c r="E24" s="43"/>
      <c r="F24" s="43"/>
      <c r="G24" s="47">
        <f>PL!D31</f>
        <v>27517</v>
      </c>
      <c r="H24" s="44">
        <f>SUM(B24:G24)</f>
        <v>27517</v>
      </c>
    </row>
    <row r="25" spans="1:8" ht="12.75">
      <c r="A25" s="45"/>
      <c r="B25" s="46"/>
      <c r="C25" s="46"/>
      <c r="D25" s="46"/>
      <c r="E25" s="43"/>
      <c r="F25" s="43"/>
      <c r="G25" s="47"/>
      <c r="H25" s="44"/>
    </row>
    <row r="26" spans="1:8" ht="12.75">
      <c r="A26" s="45" t="s">
        <v>145</v>
      </c>
      <c r="B26" s="48">
        <v>0</v>
      </c>
      <c r="C26" s="48">
        <v>0</v>
      </c>
      <c r="D26" s="48">
        <v>0</v>
      </c>
      <c r="E26" s="48">
        <v>0</v>
      </c>
      <c r="F26" s="122">
        <f>SUM(F22:F25)</f>
        <v>291</v>
      </c>
      <c r="G26" s="122">
        <f>SUM(G22:G25)</f>
        <v>27517</v>
      </c>
      <c r="H26" s="122">
        <f>SUM(H22:H25)</f>
        <v>27808</v>
      </c>
    </row>
    <row r="27" spans="1:8" ht="12.75">
      <c r="A27" s="45"/>
      <c r="B27" s="46"/>
      <c r="C27" s="46"/>
      <c r="D27" s="46"/>
      <c r="E27" s="46"/>
      <c r="F27" s="43"/>
      <c r="G27" s="41"/>
      <c r="H27" s="41"/>
    </row>
    <row r="28" spans="1:8" ht="25.5">
      <c r="A28" s="111" t="s">
        <v>290</v>
      </c>
      <c r="B28" s="46"/>
      <c r="C28" s="46"/>
      <c r="D28" s="46"/>
      <c r="E28" s="46"/>
      <c r="F28" s="46"/>
      <c r="G28" s="44">
        <v>-15343</v>
      </c>
      <c r="H28" s="44">
        <v>-15343</v>
      </c>
    </row>
    <row r="29" spans="1:8" ht="12.75">
      <c r="A29" s="111"/>
      <c r="B29" s="46"/>
      <c r="C29" s="46"/>
      <c r="D29" s="46"/>
      <c r="E29" s="46"/>
      <c r="F29" s="46"/>
      <c r="G29" s="46"/>
      <c r="H29" s="44"/>
    </row>
    <row r="30" spans="1:8" ht="25.5">
      <c r="A30" s="111" t="s">
        <v>302</v>
      </c>
      <c r="B30" s="46"/>
      <c r="C30" s="46"/>
      <c r="D30" s="46"/>
      <c r="E30" s="46"/>
      <c r="F30" s="46"/>
      <c r="G30" s="46">
        <v>-6974</v>
      </c>
      <c r="H30" s="44">
        <v>-6974</v>
      </c>
    </row>
    <row r="31" spans="1:8" ht="12.75">
      <c r="A31" s="111"/>
      <c r="B31" s="46"/>
      <c r="C31" s="46"/>
      <c r="D31" s="46"/>
      <c r="E31" s="46"/>
      <c r="F31" s="46"/>
      <c r="G31" s="46"/>
      <c r="H31" s="44"/>
    </row>
    <row r="32" spans="1:8" ht="12.75">
      <c r="A32" s="45"/>
      <c r="B32" s="46"/>
      <c r="C32" s="46"/>
      <c r="D32" s="46"/>
      <c r="E32" s="46"/>
      <c r="F32" s="46"/>
      <c r="G32" s="46"/>
      <c r="H32" s="44"/>
    </row>
    <row r="33" spans="1:8" ht="12.75">
      <c r="A33" s="49" t="s">
        <v>301</v>
      </c>
      <c r="B33" s="99">
        <f>B18+B26</f>
        <v>139478</v>
      </c>
      <c r="C33" s="99">
        <f>C18+C26</f>
        <v>0</v>
      </c>
      <c r="D33" s="99">
        <f>D18+D26</f>
        <v>194205</v>
      </c>
      <c r="E33" s="99">
        <f>E18+E26</f>
        <v>0</v>
      </c>
      <c r="F33" s="99">
        <f>F18+F26</f>
        <v>-431</v>
      </c>
      <c r="G33" s="99">
        <f>G18+G26+G28+G30</f>
        <v>121957</v>
      </c>
      <c r="H33" s="99">
        <f>H18+H26+H28+H30</f>
        <v>455209</v>
      </c>
    </row>
    <row r="34" spans="2:8" ht="12.75">
      <c r="B34" s="28"/>
      <c r="C34" s="28"/>
      <c r="D34" s="28"/>
      <c r="E34" s="28"/>
      <c r="F34" s="28"/>
      <c r="G34" s="28"/>
      <c r="H34" s="28"/>
    </row>
    <row r="35" spans="2:8" ht="12.75">
      <c r="B35" s="28"/>
      <c r="C35" s="28"/>
      <c r="D35" s="28"/>
      <c r="E35" s="28"/>
      <c r="F35" s="28"/>
      <c r="G35" s="28"/>
      <c r="H35" s="28"/>
    </row>
    <row r="36" spans="2:8" ht="12.75">
      <c r="B36" s="28"/>
      <c r="C36" s="28"/>
      <c r="D36" s="28"/>
      <c r="E36" s="28"/>
      <c r="F36" s="28"/>
      <c r="G36" s="28"/>
      <c r="H36" s="28"/>
    </row>
    <row r="37" spans="2:8" ht="12.75">
      <c r="B37" s="28"/>
      <c r="C37" s="28"/>
      <c r="D37" s="28"/>
      <c r="E37" s="28"/>
      <c r="F37" s="28"/>
      <c r="G37" s="28"/>
      <c r="H37" s="28"/>
    </row>
    <row r="38" spans="1:8" ht="15.75">
      <c r="A38" s="282"/>
      <c r="B38" s="282"/>
      <c r="C38" s="282"/>
      <c r="D38" s="282"/>
      <c r="E38" s="282"/>
      <c r="F38" s="282"/>
      <c r="G38" s="68"/>
      <c r="H38" s="68"/>
    </row>
    <row r="39" spans="1:8" ht="15.75">
      <c r="A39" s="282"/>
      <c r="B39" s="282"/>
      <c r="C39" s="282"/>
      <c r="D39" s="282"/>
      <c r="E39" s="282"/>
      <c r="F39" s="282"/>
      <c r="G39" s="68"/>
      <c r="H39" s="68"/>
    </row>
    <row r="40" spans="2:8" ht="12.75">
      <c r="B40" s="28"/>
      <c r="C40" s="28"/>
      <c r="D40" s="28"/>
      <c r="E40" s="28"/>
      <c r="F40" s="28"/>
      <c r="G40" s="28"/>
      <c r="H40" s="28"/>
    </row>
    <row r="41" spans="2:8" ht="12.75">
      <c r="B41" s="28"/>
      <c r="C41" s="28"/>
      <c r="D41" s="28"/>
      <c r="E41" s="28"/>
      <c r="F41" s="28"/>
      <c r="G41" s="28"/>
      <c r="H41" s="28"/>
    </row>
    <row r="42" spans="2:8" ht="15.75">
      <c r="B42" s="30"/>
      <c r="C42" s="30"/>
      <c r="D42" s="294" t="s">
        <v>53</v>
      </c>
      <c r="E42" s="294"/>
      <c r="F42" s="294"/>
      <c r="G42" s="263"/>
      <c r="H42" s="31"/>
    </row>
    <row r="43" spans="2:7" ht="15.75">
      <c r="B43" s="295" t="s">
        <v>246</v>
      </c>
      <c r="C43" s="295"/>
      <c r="D43" s="295"/>
      <c r="E43" s="295"/>
      <c r="F43" s="295"/>
      <c r="G43" s="32" t="s">
        <v>64</v>
      </c>
    </row>
    <row r="44" spans="1:8" ht="15.75" customHeight="1">
      <c r="A44" s="33" t="s">
        <v>65</v>
      </c>
      <c r="B44" s="34" t="s">
        <v>66</v>
      </c>
      <c r="C44" s="34" t="s">
        <v>104</v>
      </c>
      <c r="D44" s="34" t="s">
        <v>66</v>
      </c>
      <c r="E44" s="34" t="s">
        <v>107</v>
      </c>
      <c r="F44" s="35" t="s">
        <v>243</v>
      </c>
      <c r="G44" s="35" t="s">
        <v>54</v>
      </c>
      <c r="H44" s="296" t="s">
        <v>67</v>
      </c>
    </row>
    <row r="45" spans="1:8" ht="15.75">
      <c r="A45" s="36"/>
      <c r="B45" s="35" t="s">
        <v>68</v>
      </c>
      <c r="C45" s="35" t="s">
        <v>105</v>
      </c>
      <c r="D45" s="35" t="s">
        <v>69</v>
      </c>
      <c r="E45" s="35" t="s">
        <v>108</v>
      </c>
      <c r="F45" s="35" t="s">
        <v>244</v>
      </c>
      <c r="G45" s="35"/>
      <c r="H45" s="297"/>
    </row>
    <row r="46" spans="1:8" ht="15.75">
      <c r="A46" s="37"/>
      <c r="B46" s="38" t="s">
        <v>17</v>
      </c>
      <c r="C46" s="38" t="s">
        <v>86</v>
      </c>
      <c r="D46" s="38" t="s">
        <v>17</v>
      </c>
      <c r="E46" s="38" t="s">
        <v>17</v>
      </c>
      <c r="F46" s="38" t="s">
        <v>17</v>
      </c>
      <c r="G46" s="38" t="s">
        <v>17</v>
      </c>
      <c r="H46" s="38" t="s">
        <v>17</v>
      </c>
    </row>
    <row r="47" spans="1:8" ht="12.75">
      <c r="A47" s="39" t="s">
        <v>233</v>
      </c>
      <c r="B47" s="40">
        <v>69739</v>
      </c>
      <c r="C47" s="41">
        <v>-1578</v>
      </c>
      <c r="D47" s="41">
        <v>13720</v>
      </c>
      <c r="E47" s="41">
        <v>0</v>
      </c>
      <c r="F47" s="41">
        <v>0</v>
      </c>
      <c r="G47" s="40">
        <v>111749</v>
      </c>
      <c r="H47" s="40">
        <v>193630</v>
      </c>
    </row>
    <row r="48" spans="1:8" ht="12.75">
      <c r="A48" s="42"/>
      <c r="B48" s="40"/>
      <c r="C48" s="43"/>
      <c r="D48" s="41"/>
      <c r="E48" s="41"/>
      <c r="F48" s="41"/>
      <c r="G48" s="40"/>
      <c r="H48" s="40"/>
    </row>
    <row r="49" spans="1:8" ht="12.75">
      <c r="A49" s="42" t="s">
        <v>245</v>
      </c>
      <c r="B49" s="43">
        <v>0</v>
      </c>
      <c r="C49" s="43">
        <v>0</v>
      </c>
      <c r="D49" s="43">
        <v>0</v>
      </c>
      <c r="E49" s="43">
        <v>0</v>
      </c>
      <c r="F49" s="43">
        <v>-722</v>
      </c>
      <c r="G49" s="43">
        <v>0</v>
      </c>
      <c r="H49" s="41">
        <v>-722</v>
      </c>
    </row>
    <row r="50" spans="1:8" ht="12.75">
      <c r="A50" s="42"/>
      <c r="B50" s="107"/>
      <c r="C50" s="43"/>
      <c r="D50" s="43"/>
      <c r="E50" s="43"/>
      <c r="F50" s="43"/>
      <c r="G50" s="40"/>
      <c r="H50" s="40"/>
    </row>
    <row r="51" spans="1:8" ht="12.75">
      <c r="A51" s="45" t="s">
        <v>145</v>
      </c>
      <c r="B51" s="46">
        <v>0</v>
      </c>
      <c r="C51" s="46">
        <v>0</v>
      </c>
      <c r="D51" s="46">
        <v>0</v>
      </c>
      <c r="E51" s="43">
        <v>0</v>
      </c>
      <c r="F51" s="43">
        <v>0</v>
      </c>
      <c r="G51" s="47">
        <v>36391</v>
      </c>
      <c r="H51" s="44">
        <v>36391</v>
      </c>
    </row>
    <row r="52" spans="1:8" ht="12.75">
      <c r="A52" s="45"/>
      <c r="B52" s="46"/>
      <c r="C52" s="46"/>
      <c r="D52" s="46"/>
      <c r="E52" s="43"/>
      <c r="F52" s="43"/>
      <c r="G52" s="108"/>
      <c r="H52" s="44"/>
    </row>
    <row r="53" spans="1:8" ht="12.75">
      <c r="A53" s="45" t="s">
        <v>145</v>
      </c>
      <c r="B53" s="48">
        <f aca="true" t="shared" si="1" ref="B53:H53">SUM(B47:B51)</f>
        <v>69739</v>
      </c>
      <c r="C53" s="48">
        <f t="shared" si="1"/>
        <v>-1578</v>
      </c>
      <c r="D53" s="48">
        <f t="shared" si="1"/>
        <v>13720</v>
      </c>
      <c r="E53" s="48">
        <f t="shared" si="1"/>
        <v>0</v>
      </c>
      <c r="F53" s="48">
        <f t="shared" si="1"/>
        <v>-722</v>
      </c>
      <c r="G53" s="48">
        <f t="shared" si="1"/>
        <v>148140</v>
      </c>
      <c r="H53" s="48">
        <f t="shared" si="1"/>
        <v>229299</v>
      </c>
    </row>
    <row r="54" spans="1:8" ht="12.75">
      <c r="A54" s="45"/>
      <c r="B54" s="46"/>
      <c r="C54" s="46"/>
      <c r="D54" s="46"/>
      <c r="E54" s="41"/>
      <c r="F54" s="41"/>
      <c r="G54" s="44"/>
      <c r="H54" s="44"/>
    </row>
    <row r="55" spans="1:8" ht="12.75">
      <c r="A55" s="45" t="s">
        <v>236</v>
      </c>
      <c r="B55" s="109"/>
      <c r="C55" s="109">
        <v>1578</v>
      </c>
      <c r="D55" s="109">
        <v>594</v>
      </c>
      <c r="E55" s="43"/>
      <c r="F55" s="43"/>
      <c r="G55" s="46"/>
      <c r="H55" s="110">
        <f>SUM(C55:G55)</f>
        <v>2172</v>
      </c>
    </row>
    <row r="56" spans="1:8" ht="12.75">
      <c r="A56" s="45"/>
      <c r="B56" s="109"/>
      <c r="C56" s="109"/>
      <c r="D56" s="109"/>
      <c r="E56" s="43"/>
      <c r="F56" s="43"/>
      <c r="G56" s="46"/>
      <c r="H56" s="44"/>
    </row>
    <row r="57" spans="1:8" ht="12.75">
      <c r="A57" s="45" t="s">
        <v>250</v>
      </c>
      <c r="B57" s="109"/>
      <c r="C57" s="109"/>
      <c r="D57" s="109">
        <v>-8</v>
      </c>
      <c r="E57" s="43"/>
      <c r="F57" s="43"/>
      <c r="G57" s="46"/>
      <c r="H57" s="110">
        <f>SUM(C57:G57)</f>
        <v>-8</v>
      </c>
    </row>
    <row r="58" spans="1:8" ht="12.75">
      <c r="A58" s="45" t="s">
        <v>251</v>
      </c>
      <c r="B58" s="109"/>
      <c r="C58" s="109"/>
      <c r="D58" s="109"/>
      <c r="E58" s="43"/>
      <c r="F58" s="43"/>
      <c r="G58" s="46"/>
      <c r="H58" s="44"/>
    </row>
    <row r="59" spans="1:8" ht="12.75">
      <c r="A59" s="45"/>
      <c r="B59" s="46"/>
      <c r="C59" s="46"/>
      <c r="D59" s="46"/>
      <c r="E59" s="43"/>
      <c r="F59" s="43"/>
      <c r="G59" s="46"/>
      <c r="H59" s="44"/>
    </row>
    <row r="60" spans="1:8" s="2" customFormat="1" ht="25.5">
      <c r="A60" s="111" t="s">
        <v>247</v>
      </c>
      <c r="B60" s="109"/>
      <c r="C60" s="109"/>
      <c r="D60" s="109"/>
      <c r="E60" s="109"/>
      <c r="F60" s="109"/>
      <c r="G60" s="109">
        <v>-20225</v>
      </c>
      <c r="H60" s="110">
        <f>SUM(C60:G60)</f>
        <v>-20225</v>
      </c>
    </row>
    <row r="61" spans="1:8" s="2" customFormat="1" ht="12.75">
      <c r="A61" s="111"/>
      <c r="B61" s="109"/>
      <c r="C61" s="109"/>
      <c r="D61" s="109"/>
      <c r="E61" s="109"/>
      <c r="F61" s="109"/>
      <c r="G61" s="109"/>
      <c r="H61" s="110"/>
    </row>
    <row r="62" spans="1:8" s="2" customFormat="1" ht="25.5">
      <c r="A62" s="111" t="s">
        <v>248</v>
      </c>
      <c r="B62" s="109"/>
      <c r="C62" s="109"/>
      <c r="D62" s="109"/>
      <c r="E62" s="109"/>
      <c r="F62" s="109"/>
      <c r="G62" s="109">
        <v>-11158</v>
      </c>
      <c r="H62" s="110">
        <f>SUM(C62:G62)</f>
        <v>-11158</v>
      </c>
    </row>
    <row r="63" spans="1:8" s="2" customFormat="1" ht="12.75">
      <c r="A63" s="111"/>
      <c r="B63" s="109"/>
      <c r="C63" s="109"/>
      <c r="D63" s="109"/>
      <c r="E63" s="109"/>
      <c r="F63" s="109"/>
      <c r="G63" s="109"/>
      <c r="H63" s="110"/>
    </row>
    <row r="64" spans="1:8" s="2" customFormat="1" ht="12.75">
      <c r="A64" s="111" t="s">
        <v>249</v>
      </c>
      <c r="B64" s="109">
        <v>69739</v>
      </c>
      <c r="C64" s="109"/>
      <c r="D64" s="109">
        <v>181324</v>
      </c>
      <c r="E64" s="109"/>
      <c r="F64" s="109"/>
      <c r="G64" s="109"/>
      <c r="H64" s="110">
        <f>SUM(B64:G64)</f>
        <v>251063</v>
      </c>
    </row>
    <row r="65" spans="1:8" ht="12.75">
      <c r="A65" s="111"/>
      <c r="B65" s="46"/>
      <c r="C65" s="46"/>
      <c r="D65" s="46"/>
      <c r="E65" s="43"/>
      <c r="F65" s="43"/>
      <c r="G65" s="47"/>
      <c r="H65" s="47"/>
    </row>
    <row r="66" spans="1:8" ht="12.75">
      <c r="A66" s="111" t="s">
        <v>252</v>
      </c>
      <c r="B66" s="46"/>
      <c r="C66" s="46"/>
      <c r="D66" s="46">
        <v>-1425</v>
      </c>
      <c r="E66" s="43"/>
      <c r="F66" s="43"/>
      <c r="G66" s="47"/>
      <c r="H66" s="110">
        <f>SUM(C66:G66)</f>
        <v>-1425</v>
      </c>
    </row>
    <row r="67" spans="1:8" ht="12.75">
      <c r="A67" s="45"/>
      <c r="B67" s="46"/>
      <c r="C67" s="46"/>
      <c r="D67" s="46"/>
      <c r="E67" s="41"/>
      <c r="F67" s="41"/>
      <c r="G67" s="44"/>
      <c r="H67" s="44"/>
    </row>
    <row r="68" spans="1:8" ht="12.75">
      <c r="A68" s="49" t="s">
        <v>241</v>
      </c>
      <c r="B68" s="112">
        <f aca="true" t="shared" si="2" ref="B68:H68">SUM(B53:B67)</f>
        <v>139478</v>
      </c>
      <c r="C68" s="112">
        <f t="shared" si="2"/>
        <v>0</v>
      </c>
      <c r="D68" s="112">
        <f t="shared" si="2"/>
        <v>194205</v>
      </c>
      <c r="E68" s="112">
        <f t="shared" si="2"/>
        <v>0</v>
      </c>
      <c r="F68" s="99">
        <f t="shared" si="2"/>
        <v>-722</v>
      </c>
      <c r="G68" s="112">
        <f t="shared" si="2"/>
        <v>116757</v>
      </c>
      <c r="H68" s="112">
        <f t="shared" si="2"/>
        <v>449718</v>
      </c>
    </row>
    <row r="69" spans="1:8" ht="12.75">
      <c r="A69" s="113"/>
      <c r="B69" s="114"/>
      <c r="C69" s="114"/>
      <c r="D69" s="114"/>
      <c r="E69" s="114"/>
      <c r="F69" s="114"/>
      <c r="G69" s="114"/>
      <c r="H69" s="114"/>
    </row>
    <row r="70" spans="1:8" ht="29.25" customHeight="1">
      <c r="A70" s="288" t="s">
        <v>242</v>
      </c>
      <c r="B70" s="288"/>
      <c r="C70" s="288"/>
      <c r="D70" s="288"/>
      <c r="E70" s="288"/>
      <c r="F70" s="288"/>
      <c r="G70" s="100"/>
      <c r="H70" s="100"/>
    </row>
    <row r="71" spans="1:6" ht="13.5">
      <c r="A71" s="288"/>
      <c r="B71" s="288"/>
      <c r="C71" s="288"/>
      <c r="D71" s="288"/>
      <c r="E71" s="288"/>
      <c r="F71" s="100"/>
    </row>
  </sheetData>
  <sheetProtection/>
  <mergeCells count="14">
    <mergeCell ref="D42:F42"/>
    <mergeCell ref="H44:H45"/>
    <mergeCell ref="A70:F70"/>
    <mergeCell ref="H15:H16"/>
    <mergeCell ref="A71:E71"/>
    <mergeCell ref="A39:F39"/>
    <mergeCell ref="B43:F43"/>
    <mergeCell ref="A8:F8"/>
    <mergeCell ref="A9:F9"/>
    <mergeCell ref="A10:F10"/>
    <mergeCell ref="A11:F11"/>
    <mergeCell ref="D13:F13"/>
    <mergeCell ref="A38:F38"/>
    <mergeCell ref="B14:F14"/>
  </mergeCells>
  <printOptions horizontalCentered="1" verticalCentered="1"/>
  <pageMargins left="0.6299212598425197" right="0.5118110236220472" top="0.984251968503937" bottom="0.984251968503937" header="0.5118110236220472" footer="0.5118110236220472"/>
  <pageSetup cellComments="asDisplayed" horizontalDpi="600" verticalDpi="600" orientation="landscape" paperSize="9" scale="75" r:id="rId2"/>
  <headerFooter alignWithMargins="0">
    <oddFooter>&amp;CPage &amp;P of &amp;N</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80"/>
  <sheetViews>
    <sheetView zoomScalePageLayoutView="0" workbookViewId="0" topLeftCell="A31">
      <selection activeCell="D11" sqref="D11"/>
    </sheetView>
  </sheetViews>
  <sheetFormatPr defaultColWidth="9.140625" defaultRowHeight="12.75"/>
  <cols>
    <col min="1" max="1" width="5.421875" style="3" customWidth="1"/>
    <col min="2" max="2" width="41.57421875" style="3" customWidth="1"/>
    <col min="3" max="3" width="21.710937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92" t="s">
        <v>154</v>
      </c>
      <c r="B7" s="292"/>
      <c r="C7" s="292"/>
      <c r="D7" s="292"/>
      <c r="E7" s="292"/>
    </row>
    <row r="8" spans="1:5" ht="13.5">
      <c r="A8" s="293" t="s">
        <v>0</v>
      </c>
      <c r="B8" s="293"/>
      <c r="C8" s="293"/>
      <c r="D8" s="293"/>
      <c r="E8" s="293"/>
    </row>
    <row r="9" spans="1:5" ht="15.75">
      <c r="A9" s="282" t="s">
        <v>231</v>
      </c>
      <c r="B9" s="282"/>
      <c r="C9" s="282"/>
      <c r="D9" s="282"/>
      <c r="E9" s="282"/>
    </row>
    <row r="10" spans="1:5" ht="15.75" customHeight="1">
      <c r="A10" s="282" t="s">
        <v>297</v>
      </c>
      <c r="B10" s="282"/>
      <c r="C10" s="282"/>
      <c r="D10" s="282"/>
      <c r="E10" s="282"/>
    </row>
    <row r="11" spans="1:3" ht="15.75" customHeight="1">
      <c r="A11" s="68"/>
      <c r="B11" s="68"/>
      <c r="C11" s="68"/>
    </row>
    <row r="12" spans="1:5" ht="26.25" customHeight="1">
      <c r="A12" s="58"/>
      <c r="B12" s="58"/>
      <c r="D12" s="50" t="s">
        <v>332</v>
      </c>
      <c r="E12" s="50" t="s">
        <v>333</v>
      </c>
    </row>
    <row r="13" spans="1:5" ht="12.75" customHeight="1">
      <c r="A13" s="58"/>
      <c r="B13" s="58"/>
      <c r="D13" s="51" t="s">
        <v>17</v>
      </c>
      <c r="E13" s="51" t="s">
        <v>17</v>
      </c>
    </row>
    <row r="14" spans="1:5" ht="10.5" customHeight="1">
      <c r="A14" s="58"/>
      <c r="B14" s="58"/>
      <c r="D14" s="50"/>
      <c r="E14" s="50"/>
    </row>
    <row r="15" spans="1:6" ht="15" customHeight="1">
      <c r="A15" s="19" t="s">
        <v>167</v>
      </c>
      <c r="B15" s="66"/>
      <c r="C15" s="66"/>
      <c r="D15" s="66"/>
      <c r="E15" s="66"/>
      <c r="F15" s="4"/>
    </row>
    <row r="16" spans="1:5" ht="15" customHeight="1">
      <c r="A16" s="66" t="s">
        <v>82</v>
      </c>
      <c r="B16" s="66"/>
      <c r="C16" s="66"/>
      <c r="D16" s="123">
        <f>'[1]PL'!D29</f>
        <v>31479</v>
      </c>
      <c r="E16" s="123">
        <v>47829</v>
      </c>
    </row>
    <row r="17" spans="1:5" ht="15" customHeight="1">
      <c r="A17" s="66"/>
      <c r="B17" s="66"/>
      <c r="C17" s="66"/>
      <c r="D17" s="123"/>
      <c r="E17" s="123"/>
    </row>
    <row r="18" spans="1:5" ht="15.75">
      <c r="A18" s="66" t="s">
        <v>168</v>
      </c>
      <c r="B18" s="66"/>
      <c r="C18" s="66"/>
      <c r="D18" s="123"/>
      <c r="E18" s="123"/>
    </row>
    <row r="19" spans="1:5" ht="15.75">
      <c r="A19" s="66" t="s">
        <v>169</v>
      </c>
      <c r="B19" s="66"/>
      <c r="C19" s="66"/>
      <c r="D19" s="373">
        <v>22199</v>
      </c>
      <c r="E19" s="123">
        <v>21532</v>
      </c>
    </row>
    <row r="20" spans="1:5" ht="15.75" hidden="1">
      <c r="A20" s="66" t="s">
        <v>222</v>
      </c>
      <c r="B20" s="66"/>
      <c r="C20" s="66"/>
      <c r="D20" s="373"/>
      <c r="E20" s="123"/>
    </row>
    <row r="21" spans="1:5" ht="15.75">
      <c r="A21" s="66" t="s">
        <v>170</v>
      </c>
      <c r="B21" s="66"/>
      <c r="C21" s="66"/>
      <c r="D21" s="373">
        <v>-4234</v>
      </c>
      <c r="E21" s="123">
        <v>-1384</v>
      </c>
    </row>
    <row r="22" spans="1:5" ht="15.75">
      <c r="A22" s="66" t="s">
        <v>63</v>
      </c>
      <c r="B22" s="66"/>
      <c r="C22" s="66"/>
      <c r="D22" s="374">
        <v>5550</v>
      </c>
      <c r="E22" s="124">
        <v>3740</v>
      </c>
    </row>
    <row r="23" spans="1:5" ht="15.75">
      <c r="A23" s="66" t="s">
        <v>287</v>
      </c>
      <c r="B23" s="66"/>
      <c r="C23" s="66"/>
      <c r="D23" s="124">
        <v>0</v>
      </c>
      <c r="E23" s="124">
        <v>-1160</v>
      </c>
    </row>
    <row r="24" spans="1:5" ht="15.75">
      <c r="A24" s="66" t="s">
        <v>322</v>
      </c>
      <c r="B24" s="66"/>
      <c r="C24" s="66"/>
      <c r="D24" s="124">
        <v>-471</v>
      </c>
      <c r="E24" s="124">
        <v>206</v>
      </c>
    </row>
    <row r="25" spans="1:5" ht="15.75">
      <c r="A25" s="66" t="s">
        <v>339</v>
      </c>
      <c r="B25" s="66"/>
      <c r="C25" s="66"/>
      <c r="D25" s="124">
        <v>1190</v>
      </c>
      <c r="E25" s="124">
        <v>596</v>
      </c>
    </row>
    <row r="26" spans="1:5" ht="15.75">
      <c r="A26" s="66" t="s">
        <v>226</v>
      </c>
      <c r="B26" s="66"/>
      <c r="C26" s="66"/>
      <c r="D26" s="375">
        <v>-29</v>
      </c>
      <c r="E26" s="125">
        <v>-811</v>
      </c>
    </row>
    <row r="27" spans="1:5" ht="15.75">
      <c r="A27" s="96" t="s">
        <v>171</v>
      </c>
      <c r="B27" s="95"/>
      <c r="C27" s="66"/>
      <c r="D27" s="126">
        <f>SUM(D16:D26)</f>
        <v>55684</v>
      </c>
      <c r="E27" s="126">
        <f>SUM(E16:E26)</f>
        <v>70548</v>
      </c>
    </row>
    <row r="28" spans="1:5" ht="15.75">
      <c r="A28" s="71"/>
      <c r="B28" s="66"/>
      <c r="C28" s="66"/>
      <c r="D28" s="123"/>
      <c r="E28" s="123"/>
    </row>
    <row r="29" spans="1:5" ht="15.75">
      <c r="A29" s="66" t="s">
        <v>172</v>
      </c>
      <c r="B29" s="66"/>
      <c r="C29" s="66"/>
      <c r="D29" s="124">
        <v>-35634</v>
      </c>
      <c r="E29" s="124">
        <v>2663</v>
      </c>
    </row>
    <row r="30" spans="1:5" ht="15.75">
      <c r="A30" s="66" t="s">
        <v>173</v>
      </c>
      <c r="B30" s="66"/>
      <c r="C30" s="66"/>
      <c r="D30" s="374">
        <v>5844</v>
      </c>
      <c r="E30" s="124">
        <v>-19795</v>
      </c>
    </row>
    <row r="31" spans="1:5" ht="15.75">
      <c r="A31" s="66" t="s">
        <v>174</v>
      </c>
      <c r="B31" s="66"/>
      <c r="C31" s="66"/>
      <c r="D31" s="125">
        <v>25115</v>
      </c>
      <c r="E31" s="125">
        <v>-87885</v>
      </c>
    </row>
    <row r="32" spans="1:5" ht="15.75">
      <c r="A32" s="96" t="s">
        <v>175</v>
      </c>
      <c r="B32" s="97"/>
      <c r="C32" s="66"/>
      <c r="D32" s="124">
        <f>SUM(D27:D31)</f>
        <v>51009</v>
      </c>
      <c r="E32" s="124">
        <f>SUM(E27:E31)</f>
        <v>-34469</v>
      </c>
    </row>
    <row r="33" spans="1:5" ht="15.75">
      <c r="A33" s="71"/>
      <c r="B33" s="66"/>
      <c r="C33" s="66"/>
      <c r="D33" s="124"/>
      <c r="E33" s="124"/>
    </row>
    <row r="34" spans="1:5" ht="15.75">
      <c r="A34" s="66" t="s">
        <v>176</v>
      </c>
      <c r="B34" s="66"/>
      <c r="C34" s="66"/>
      <c r="D34" s="373">
        <f>-D22</f>
        <v>-5550</v>
      </c>
      <c r="E34" s="123">
        <f>-E22</f>
        <v>-3740</v>
      </c>
    </row>
    <row r="35" spans="1:5" ht="15.75">
      <c r="A35" s="66" t="s">
        <v>170</v>
      </c>
      <c r="B35" s="66"/>
      <c r="C35" s="66"/>
      <c r="D35" s="373">
        <f>-D21</f>
        <v>4234</v>
      </c>
      <c r="E35" s="123">
        <f>-E21</f>
        <v>1384</v>
      </c>
    </row>
    <row r="36" spans="1:5" ht="15.75">
      <c r="A36" s="66" t="s">
        <v>177</v>
      </c>
      <c r="B36" s="66"/>
      <c r="C36" s="66"/>
      <c r="D36" s="373">
        <f>-12645-2</f>
        <v>-12647</v>
      </c>
      <c r="E36" s="123">
        <v>-12667</v>
      </c>
    </row>
    <row r="37" spans="1:5" ht="15.75" hidden="1">
      <c r="A37" s="66" t="s">
        <v>224</v>
      </c>
      <c r="B37" s="66"/>
      <c r="C37" s="66"/>
      <c r="D37" s="123"/>
      <c r="E37" s="123"/>
    </row>
    <row r="38" spans="1:5" ht="15.75">
      <c r="A38" s="66"/>
      <c r="B38" s="66"/>
      <c r="C38" s="66"/>
      <c r="D38" s="123"/>
      <c r="E38" s="123"/>
    </row>
    <row r="39" spans="1:5" ht="15.75">
      <c r="A39" s="66" t="s">
        <v>178</v>
      </c>
      <c r="B39" s="66"/>
      <c r="C39" s="66"/>
      <c r="D39" s="127">
        <f>SUM(D32:D38)</f>
        <v>37046</v>
      </c>
      <c r="E39" s="127">
        <f>SUM(E32:E38)</f>
        <v>-49492</v>
      </c>
    </row>
    <row r="40" spans="1:5" ht="15.75">
      <c r="A40" s="66"/>
      <c r="B40" s="66"/>
      <c r="C40" s="66"/>
      <c r="D40" s="123"/>
      <c r="E40" s="123"/>
    </row>
    <row r="41" spans="1:5" ht="15.75">
      <c r="A41" s="19" t="s">
        <v>179</v>
      </c>
      <c r="B41" s="66"/>
      <c r="C41" s="66"/>
      <c r="D41" s="123"/>
      <c r="E41" s="123"/>
    </row>
    <row r="42" spans="1:5" ht="15.75">
      <c r="A42" s="66" t="s">
        <v>180</v>
      </c>
      <c r="B42" s="66"/>
      <c r="C42" s="66"/>
      <c r="D42" s="373">
        <v>-30340</v>
      </c>
      <c r="E42" s="123">
        <v>-40004</v>
      </c>
    </row>
    <row r="43" spans="1:5" ht="15.75">
      <c r="A43" s="66" t="s">
        <v>323</v>
      </c>
      <c r="B43" s="66"/>
      <c r="C43" s="66"/>
      <c r="D43" s="123">
        <v>-3917</v>
      </c>
      <c r="E43" s="123">
        <v>-1413</v>
      </c>
    </row>
    <row r="44" spans="1:5" ht="15.75">
      <c r="A44" s="66" t="s">
        <v>286</v>
      </c>
      <c r="B44" s="66"/>
      <c r="C44" s="66"/>
      <c r="D44" s="123">
        <v>0</v>
      </c>
      <c r="E44" s="123">
        <v>-108849</v>
      </c>
    </row>
    <row r="45" spans="1:5" ht="15.75" hidden="1">
      <c r="A45" s="66" t="s">
        <v>225</v>
      </c>
      <c r="B45" s="66"/>
      <c r="C45" s="66"/>
      <c r="D45" s="123"/>
      <c r="E45" s="123"/>
    </row>
    <row r="46" spans="1:5" ht="15.75" hidden="1">
      <c r="A46" s="66" t="s">
        <v>181</v>
      </c>
      <c r="B46" s="66"/>
      <c r="C46" s="66"/>
      <c r="D46" s="123"/>
      <c r="E46" s="123"/>
    </row>
    <row r="47" spans="1:5" ht="15.75">
      <c r="A47" s="66" t="s">
        <v>324</v>
      </c>
      <c r="B47" s="66"/>
      <c r="C47" s="66"/>
      <c r="D47" s="123">
        <v>0</v>
      </c>
      <c r="E47" s="123">
        <v>1600</v>
      </c>
    </row>
    <row r="48" spans="1:5" ht="15.75">
      <c r="A48" s="66"/>
      <c r="B48" s="66"/>
      <c r="C48" s="66"/>
      <c r="D48" s="123"/>
      <c r="E48" s="123"/>
    </row>
    <row r="49" spans="1:5" ht="15.75">
      <c r="A49" s="66" t="s">
        <v>182</v>
      </c>
      <c r="B49" s="66"/>
      <c r="C49" s="66"/>
      <c r="D49" s="127">
        <f>SUM(D42:D48)</f>
        <v>-34257</v>
      </c>
      <c r="E49" s="127">
        <f>SUM(E42:E48)</f>
        <v>-148666</v>
      </c>
    </row>
    <row r="50" spans="1:5" ht="15.75">
      <c r="A50" s="66"/>
      <c r="B50" s="66"/>
      <c r="C50" s="66"/>
      <c r="D50" s="123"/>
      <c r="E50" s="123"/>
    </row>
    <row r="51" spans="1:5" ht="15.75">
      <c r="A51" s="19" t="s">
        <v>183</v>
      </c>
      <c r="B51" s="66"/>
      <c r="C51" s="66"/>
      <c r="D51" s="123"/>
      <c r="E51" s="123"/>
    </row>
    <row r="52" spans="1:5" ht="15.75">
      <c r="A52" s="66" t="s">
        <v>185</v>
      </c>
      <c r="B52" s="66"/>
      <c r="C52" s="66"/>
      <c r="D52" s="123">
        <v>-22316</v>
      </c>
      <c r="E52" s="123">
        <v>-31383</v>
      </c>
    </row>
    <row r="53" spans="1:5" ht="15.75">
      <c r="A53" s="66" t="s">
        <v>184</v>
      </c>
      <c r="B53" s="66"/>
      <c r="C53" s="66"/>
      <c r="D53" s="123">
        <v>11498</v>
      </c>
      <c r="E53" s="123">
        <v>245490</v>
      </c>
    </row>
    <row r="54" spans="1:5" ht="15.75">
      <c r="A54" s="66" t="s">
        <v>325</v>
      </c>
      <c r="B54" s="66"/>
      <c r="C54" s="66"/>
      <c r="D54" s="123">
        <v>0</v>
      </c>
      <c r="E54" s="123">
        <v>251063</v>
      </c>
    </row>
    <row r="55" spans="1:5" ht="15.75">
      <c r="A55" s="66" t="s">
        <v>326</v>
      </c>
      <c r="B55" s="66"/>
      <c r="C55" s="66"/>
      <c r="D55" s="123">
        <v>0</v>
      </c>
      <c r="E55" s="123">
        <v>-1425</v>
      </c>
    </row>
    <row r="56" spans="1:5" ht="15.75">
      <c r="A56" s="66" t="s">
        <v>327</v>
      </c>
      <c r="B56" s="66"/>
      <c r="C56" s="66"/>
      <c r="D56" s="123">
        <v>0</v>
      </c>
      <c r="E56" s="123">
        <v>2172</v>
      </c>
    </row>
    <row r="57" spans="1:5" ht="15.75">
      <c r="A57" s="66" t="s">
        <v>328</v>
      </c>
      <c r="B57" s="66"/>
      <c r="C57" s="66"/>
      <c r="D57" s="123">
        <v>0</v>
      </c>
      <c r="E57" s="123">
        <v>-8</v>
      </c>
    </row>
    <row r="58" spans="1:5" ht="15.75">
      <c r="A58" s="66" t="s">
        <v>196</v>
      </c>
      <c r="B58" s="66"/>
      <c r="C58" s="66"/>
      <c r="D58" s="123">
        <v>-20958</v>
      </c>
      <c r="E58" s="123">
        <v>-141822</v>
      </c>
    </row>
    <row r="59" spans="1:5" ht="15.75">
      <c r="A59" s="66"/>
      <c r="B59" s="66"/>
      <c r="C59" s="66"/>
      <c r="D59" s="123"/>
      <c r="E59" s="123"/>
    </row>
    <row r="60" spans="1:5" ht="15.75">
      <c r="A60" s="66" t="s">
        <v>197</v>
      </c>
      <c r="B60" s="66"/>
      <c r="C60" s="66"/>
      <c r="D60" s="127">
        <f>SUM(D52:D59)</f>
        <v>-31776</v>
      </c>
      <c r="E60" s="127">
        <f>SUM(E52:E59)</f>
        <v>324087</v>
      </c>
    </row>
    <row r="61" spans="1:5" ht="15.75">
      <c r="A61" s="66"/>
      <c r="B61" s="66"/>
      <c r="C61" s="66"/>
      <c r="D61" s="123"/>
      <c r="E61" s="123"/>
    </row>
    <row r="62" spans="1:5" ht="15.75">
      <c r="A62" s="66" t="s">
        <v>288</v>
      </c>
      <c r="B62" s="66"/>
      <c r="C62" s="66"/>
      <c r="D62" s="373">
        <v>291</v>
      </c>
      <c r="E62" s="123">
        <v>-722</v>
      </c>
    </row>
    <row r="63" spans="1:5" ht="15.75">
      <c r="A63" s="66"/>
      <c r="B63" s="66"/>
      <c r="C63" s="66"/>
      <c r="D63" s="123"/>
      <c r="E63" s="123"/>
    </row>
    <row r="64" spans="1:6" ht="15.75">
      <c r="A64" s="66" t="s">
        <v>289</v>
      </c>
      <c r="B64" s="66"/>
      <c r="C64" s="66"/>
      <c r="D64" s="123">
        <f>D39+D49+D60+D62</f>
        <v>-28696</v>
      </c>
      <c r="E64" s="123">
        <v>125207</v>
      </c>
      <c r="F64" s="98"/>
    </row>
    <row r="65" spans="1:5" ht="15.75">
      <c r="A65" s="66" t="s">
        <v>186</v>
      </c>
      <c r="B65" s="66"/>
      <c r="C65" s="66"/>
      <c r="D65" s="123">
        <v>143510</v>
      </c>
      <c r="E65" s="123">
        <v>18303</v>
      </c>
    </row>
    <row r="66" spans="1:5" ht="15.75">
      <c r="A66" s="66"/>
      <c r="B66" s="66"/>
      <c r="C66" s="66"/>
      <c r="D66" s="123"/>
      <c r="E66" s="123"/>
    </row>
    <row r="67" spans="1:5" ht="16.5" thickBot="1">
      <c r="A67" s="66" t="s">
        <v>303</v>
      </c>
      <c r="B67" s="66"/>
      <c r="C67" s="66"/>
      <c r="D67" s="128">
        <f>SUM(D64:D66)</f>
        <v>114814</v>
      </c>
      <c r="E67" s="128">
        <f>SUM(E64:E66)</f>
        <v>143510</v>
      </c>
    </row>
    <row r="68" spans="1:5" ht="16.5" thickTop="1">
      <c r="A68" s="66"/>
      <c r="B68" s="66"/>
      <c r="C68" s="66"/>
      <c r="D68" s="124"/>
      <c r="E68" s="124"/>
    </row>
    <row r="69" spans="4:5" ht="12.75">
      <c r="D69" s="98">
        <f>D67-D75</f>
        <v>0</v>
      </c>
      <c r="E69" s="98">
        <f>E67-E75</f>
        <v>0</v>
      </c>
    </row>
    <row r="70" spans="1:2" ht="15.75">
      <c r="A70" s="57" t="s">
        <v>214</v>
      </c>
      <c r="B70" s="58" t="s">
        <v>215</v>
      </c>
    </row>
    <row r="71" spans="1:2" ht="15.75">
      <c r="A71" s="59"/>
      <c r="B71" s="58"/>
    </row>
    <row r="72" spans="1:5" ht="15.75">
      <c r="A72" s="59"/>
      <c r="B72" s="58"/>
      <c r="D72" s="60" t="s">
        <v>17</v>
      </c>
      <c r="E72" s="60" t="s">
        <v>17</v>
      </c>
    </row>
    <row r="73" spans="1:5" ht="15.75">
      <c r="A73" s="59"/>
      <c r="B73" s="58" t="s">
        <v>216</v>
      </c>
      <c r="C73" s="61"/>
      <c r="D73" s="123">
        <v>30336</v>
      </c>
      <c r="E73" s="123">
        <v>47510</v>
      </c>
    </row>
    <row r="74" spans="1:5" ht="15.75">
      <c r="A74" s="59"/>
      <c r="B74" s="58" t="s">
        <v>329</v>
      </c>
      <c r="C74" s="61"/>
      <c r="D74" s="123">
        <v>84478</v>
      </c>
      <c r="E74" s="123">
        <v>96000</v>
      </c>
    </row>
    <row r="75" spans="1:5" ht="16.5" thickBot="1">
      <c r="A75" s="59"/>
      <c r="B75" s="58"/>
      <c r="C75" s="61"/>
      <c r="D75" s="128">
        <f>SUM(D73:D74)</f>
        <v>114814</v>
      </c>
      <c r="E75" s="128">
        <f>SUM(E73:E74)</f>
        <v>143510</v>
      </c>
    </row>
    <row r="76" ht="13.5" thickTop="1"/>
    <row r="77" spans="1:5" ht="13.5">
      <c r="A77" s="288" t="s">
        <v>291</v>
      </c>
      <c r="B77" s="288"/>
      <c r="C77" s="288"/>
      <c r="D77" s="288"/>
      <c r="E77" s="288"/>
    </row>
    <row r="78" spans="1:5" ht="13.5">
      <c r="A78" s="288" t="s">
        <v>130</v>
      </c>
      <c r="B78" s="288"/>
      <c r="C78" s="288"/>
      <c r="D78" s="288"/>
      <c r="E78" s="288"/>
    </row>
    <row r="80" ht="12.75">
      <c r="D80" s="98"/>
    </row>
  </sheetData>
  <sheetProtection/>
  <mergeCells count="6">
    <mergeCell ref="A77:E77"/>
    <mergeCell ref="A78:E78"/>
    <mergeCell ref="A7:E7"/>
    <mergeCell ref="A8:E8"/>
    <mergeCell ref="A9:E9"/>
    <mergeCell ref="A10:E10"/>
  </mergeCells>
  <printOptions horizontalCentered="1"/>
  <pageMargins left="0.6692913385826772" right="0.7480314960629921" top="0.984251968503937" bottom="0.984251968503937" header="0.5118110236220472" footer="0.5118110236220472"/>
  <pageSetup cellComments="asDisplayed" fitToHeight="1" fitToWidth="1" orientation="portrait" scale="57"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R301"/>
  <sheetViews>
    <sheetView tabSelected="1" zoomScale="115" zoomScaleNormal="115" zoomScalePageLayoutView="0" workbookViewId="0" topLeftCell="A1">
      <selection activeCell="E197" sqref="E197"/>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7" width="9.140625" style="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47" t="s">
        <v>232</v>
      </c>
      <c r="B8" s="347"/>
      <c r="C8" s="347"/>
      <c r="D8" s="347"/>
      <c r="E8" s="347"/>
      <c r="F8" s="347"/>
      <c r="G8" s="347"/>
      <c r="H8" s="347"/>
      <c r="I8" s="347"/>
    </row>
    <row r="9" spans="1:9" ht="13.5" customHeight="1">
      <c r="A9" s="293" t="s">
        <v>0</v>
      </c>
      <c r="B9" s="293"/>
      <c r="C9" s="293"/>
      <c r="D9" s="293"/>
      <c r="E9" s="293"/>
      <c r="F9" s="293"/>
      <c r="G9" s="293"/>
      <c r="H9" s="293"/>
      <c r="I9" s="293"/>
    </row>
    <row r="10" spans="1:9" ht="15.75" customHeight="1">
      <c r="A10" s="348" t="s">
        <v>304</v>
      </c>
      <c r="B10" s="348"/>
      <c r="C10" s="348"/>
      <c r="D10" s="348"/>
      <c r="E10" s="348"/>
      <c r="F10" s="348"/>
      <c r="G10" s="348"/>
      <c r="H10" s="348"/>
      <c r="I10" s="348"/>
    </row>
    <row r="11" spans="1:9" ht="15.75" customHeight="1">
      <c r="A11" s="348" t="s">
        <v>70</v>
      </c>
      <c r="B11" s="348"/>
      <c r="C11" s="348"/>
      <c r="D11" s="348"/>
      <c r="E11" s="348"/>
      <c r="F11" s="348"/>
      <c r="G11" s="348"/>
      <c r="H11" s="348"/>
      <c r="I11" s="348"/>
    </row>
    <row r="12" spans="1:8" ht="13.5" customHeight="1">
      <c r="A12" s="78"/>
      <c r="B12" s="78"/>
      <c r="C12" s="342"/>
      <c r="D12" s="342"/>
      <c r="E12" s="342"/>
      <c r="F12" s="342"/>
      <c r="G12" s="342"/>
      <c r="H12" s="342"/>
    </row>
    <row r="13" spans="1:9" ht="15.75" customHeight="1">
      <c r="A13" s="19" t="s">
        <v>1</v>
      </c>
      <c r="B13" s="19" t="s">
        <v>2</v>
      </c>
      <c r="C13" s="29"/>
      <c r="D13" s="29"/>
      <c r="E13" s="29"/>
      <c r="F13" s="29"/>
      <c r="G13" s="29"/>
      <c r="H13" s="29"/>
      <c r="I13" s="66"/>
    </row>
    <row r="14" spans="1:9" ht="43.5" customHeight="1">
      <c r="A14" s="53"/>
      <c r="B14" s="349" t="s">
        <v>259</v>
      </c>
      <c r="C14" s="349"/>
      <c r="D14" s="349"/>
      <c r="E14" s="349"/>
      <c r="F14" s="349"/>
      <c r="G14" s="349"/>
      <c r="H14" s="349"/>
      <c r="I14" s="349"/>
    </row>
    <row r="15" spans="1:9" ht="39" customHeight="1">
      <c r="A15" s="53"/>
      <c r="B15" s="349" t="s">
        <v>254</v>
      </c>
      <c r="C15" s="349"/>
      <c r="D15" s="349"/>
      <c r="E15" s="349"/>
      <c r="F15" s="349"/>
      <c r="G15" s="349"/>
      <c r="H15" s="349"/>
      <c r="I15" s="349"/>
    </row>
    <row r="16" spans="1:9" ht="29.25" customHeight="1">
      <c r="A16" s="53"/>
      <c r="B16" s="339" t="s">
        <v>342</v>
      </c>
      <c r="C16" s="339"/>
      <c r="D16" s="339"/>
      <c r="E16" s="339"/>
      <c r="F16" s="339"/>
      <c r="G16" s="339"/>
      <c r="H16" s="339"/>
      <c r="I16" s="339"/>
    </row>
    <row r="17" spans="1:14" ht="30.75" customHeight="1">
      <c r="A17" s="53"/>
      <c r="B17" s="376" t="s">
        <v>234</v>
      </c>
      <c r="C17" s="376"/>
      <c r="D17" s="376"/>
      <c r="E17" s="376"/>
      <c r="F17" s="376"/>
      <c r="G17" s="376"/>
      <c r="H17" s="376"/>
      <c r="I17" s="376"/>
      <c r="J17" s="154"/>
      <c r="K17" s="154"/>
      <c r="L17" s="154"/>
      <c r="M17" s="154"/>
      <c r="N17" s="154"/>
    </row>
    <row r="18" spans="1:14" ht="56.25" customHeight="1">
      <c r="A18" s="53"/>
      <c r="B18" s="377" t="s">
        <v>340</v>
      </c>
      <c r="C18" s="377"/>
      <c r="D18" s="377"/>
      <c r="E18" s="377"/>
      <c r="F18" s="377"/>
      <c r="G18" s="377"/>
      <c r="H18" s="377"/>
      <c r="I18" s="377"/>
      <c r="J18" s="154"/>
      <c r="K18" s="154"/>
      <c r="L18" s="154"/>
      <c r="M18" s="154"/>
      <c r="N18" s="154"/>
    </row>
    <row r="19" spans="1:14" ht="15.75" customHeight="1">
      <c r="A19" s="53"/>
      <c r="B19" s="378"/>
      <c r="C19" s="378"/>
      <c r="D19" s="378"/>
      <c r="E19" s="378"/>
      <c r="F19" s="378"/>
      <c r="G19" s="378"/>
      <c r="H19" s="378"/>
      <c r="I19" s="378"/>
      <c r="J19" s="154"/>
      <c r="K19" s="154"/>
      <c r="L19" s="154"/>
      <c r="M19" s="154"/>
      <c r="N19" s="154"/>
    </row>
    <row r="20" spans="1:14" ht="15.75">
      <c r="A20" s="53"/>
      <c r="B20" s="376" t="s">
        <v>235</v>
      </c>
      <c r="C20" s="376"/>
      <c r="D20" s="376"/>
      <c r="E20" s="376"/>
      <c r="F20" s="376"/>
      <c r="G20" s="376"/>
      <c r="H20" s="376"/>
      <c r="I20" s="376"/>
      <c r="J20" s="154"/>
      <c r="K20" s="154"/>
      <c r="L20" s="154"/>
      <c r="M20" s="154"/>
      <c r="N20" s="154"/>
    </row>
    <row r="21" spans="1:14" ht="147" customHeight="1">
      <c r="A21" s="53"/>
      <c r="B21" s="377" t="s">
        <v>341</v>
      </c>
      <c r="C21" s="377"/>
      <c r="D21" s="377"/>
      <c r="E21" s="377"/>
      <c r="F21" s="377"/>
      <c r="G21" s="377"/>
      <c r="H21" s="377"/>
      <c r="I21" s="377"/>
      <c r="J21" s="154"/>
      <c r="K21" s="154"/>
      <c r="L21" s="154"/>
      <c r="M21" s="154"/>
      <c r="N21" s="154"/>
    </row>
    <row r="22" spans="1:14" ht="15.75" customHeight="1">
      <c r="A22" s="53"/>
      <c r="B22" s="378"/>
      <c r="C22" s="378"/>
      <c r="D22" s="378"/>
      <c r="E22" s="378"/>
      <c r="F22" s="378"/>
      <c r="G22" s="378"/>
      <c r="H22" s="378"/>
      <c r="I22" s="378"/>
      <c r="J22" s="154"/>
      <c r="K22" s="154"/>
      <c r="L22" s="154"/>
      <c r="M22" s="154"/>
      <c r="N22" s="154"/>
    </row>
    <row r="23" spans="1:14" ht="17.25" customHeight="1">
      <c r="A23" s="53"/>
      <c r="B23" s="376" t="s">
        <v>255</v>
      </c>
      <c r="C23" s="376"/>
      <c r="D23" s="376"/>
      <c r="E23" s="376"/>
      <c r="F23" s="376"/>
      <c r="G23" s="376"/>
      <c r="H23" s="376"/>
      <c r="I23" s="376"/>
      <c r="J23" s="154"/>
      <c r="K23" s="154"/>
      <c r="L23" s="154"/>
      <c r="M23" s="154"/>
      <c r="N23" s="154"/>
    </row>
    <row r="24" spans="1:14" ht="15.75" customHeight="1">
      <c r="A24" s="53"/>
      <c r="B24" s="377" t="s">
        <v>256</v>
      </c>
      <c r="C24" s="377"/>
      <c r="D24" s="377"/>
      <c r="E24" s="377"/>
      <c r="F24" s="377"/>
      <c r="G24" s="377"/>
      <c r="H24" s="377"/>
      <c r="I24" s="377"/>
      <c r="J24" s="154"/>
      <c r="K24" s="154"/>
      <c r="L24" s="154"/>
      <c r="M24" s="154"/>
      <c r="N24" s="154"/>
    </row>
    <row r="25" spans="1:14" ht="15.75" customHeight="1">
      <c r="A25" s="53"/>
      <c r="B25" s="378"/>
      <c r="C25" s="378"/>
      <c r="D25" s="378"/>
      <c r="E25" s="378"/>
      <c r="F25" s="378"/>
      <c r="G25" s="378"/>
      <c r="H25" s="378"/>
      <c r="I25" s="378"/>
      <c r="J25" s="154"/>
      <c r="K25" s="154"/>
      <c r="L25" s="154"/>
      <c r="M25" s="154"/>
      <c r="N25" s="154"/>
    </row>
    <row r="26" spans="1:14" ht="15.75" customHeight="1">
      <c r="A26" s="53"/>
      <c r="B26" s="379" t="s">
        <v>257</v>
      </c>
      <c r="C26" s="379"/>
      <c r="D26" s="379"/>
      <c r="E26" s="379"/>
      <c r="F26" s="379"/>
      <c r="G26" s="379"/>
      <c r="H26" s="379"/>
      <c r="I26" s="379"/>
      <c r="J26" s="154"/>
      <c r="K26" s="154"/>
      <c r="L26" s="154"/>
      <c r="M26" s="154"/>
      <c r="N26" s="154"/>
    </row>
    <row r="27" spans="1:14" ht="39" customHeight="1">
      <c r="A27" s="53"/>
      <c r="B27" s="377" t="s">
        <v>258</v>
      </c>
      <c r="C27" s="377"/>
      <c r="D27" s="377"/>
      <c r="E27" s="377"/>
      <c r="F27" s="377"/>
      <c r="G27" s="377"/>
      <c r="H27" s="377"/>
      <c r="I27" s="377"/>
      <c r="J27" s="154"/>
      <c r="K27" s="154"/>
      <c r="L27" s="154"/>
      <c r="M27" s="154"/>
      <c r="N27" s="154"/>
    </row>
    <row r="28" spans="1:14" ht="15.75" customHeight="1">
      <c r="A28" s="53"/>
      <c r="B28" s="80"/>
      <c r="C28" s="80"/>
      <c r="D28" s="80"/>
      <c r="E28" s="80"/>
      <c r="F28" s="80"/>
      <c r="G28" s="80"/>
      <c r="H28" s="80"/>
      <c r="I28" s="80"/>
      <c r="J28" s="154"/>
      <c r="K28" s="154"/>
      <c r="L28" s="154"/>
      <c r="M28" s="154"/>
      <c r="N28" s="154"/>
    </row>
    <row r="29" spans="1:14" ht="15.75" customHeight="1">
      <c r="A29" s="53"/>
      <c r="B29" s="352" t="s">
        <v>260</v>
      </c>
      <c r="C29" s="352"/>
      <c r="D29" s="352"/>
      <c r="E29" s="352"/>
      <c r="F29" s="352"/>
      <c r="G29" s="352"/>
      <c r="H29" s="352"/>
      <c r="I29" s="352"/>
      <c r="J29" s="154"/>
      <c r="K29" s="154"/>
      <c r="L29" s="154"/>
      <c r="M29" s="154"/>
      <c r="N29" s="154"/>
    </row>
    <row r="30" spans="1:14" ht="15.75" customHeight="1">
      <c r="A30" s="53"/>
      <c r="B30" s="64"/>
      <c r="C30" s="64"/>
      <c r="D30" s="64"/>
      <c r="E30" s="64"/>
      <c r="F30" s="64"/>
      <c r="G30" s="64"/>
      <c r="H30" s="80"/>
      <c r="I30" s="154"/>
      <c r="J30" s="154"/>
      <c r="K30" s="154"/>
      <c r="L30" s="154"/>
      <c r="M30" s="154"/>
      <c r="N30" s="154"/>
    </row>
    <row r="31" spans="1:9" ht="15.75">
      <c r="A31" s="65" t="s">
        <v>3</v>
      </c>
      <c r="B31" s="318" t="s">
        <v>4</v>
      </c>
      <c r="C31" s="318"/>
      <c r="D31" s="318"/>
      <c r="E31" s="318"/>
      <c r="F31" s="318"/>
      <c r="G31" s="318"/>
      <c r="H31" s="318"/>
      <c r="I31" s="66"/>
    </row>
    <row r="32" spans="1:9" ht="15.75">
      <c r="A32" s="65"/>
      <c r="B32" s="342" t="s">
        <v>5</v>
      </c>
      <c r="C32" s="342"/>
      <c r="D32" s="342"/>
      <c r="E32" s="342"/>
      <c r="F32" s="342"/>
      <c r="G32" s="342"/>
      <c r="H32" s="342"/>
      <c r="I32" s="66"/>
    </row>
    <row r="33" spans="1:9" ht="15.75">
      <c r="A33" s="65"/>
      <c r="B33" s="63"/>
      <c r="C33" s="63"/>
      <c r="D33" s="63"/>
      <c r="E33" s="63"/>
      <c r="F33" s="63"/>
      <c r="G33" s="63"/>
      <c r="H33" s="63"/>
      <c r="I33" s="66"/>
    </row>
    <row r="34" spans="1:9" ht="15.75">
      <c r="A34" s="65"/>
      <c r="B34" s="63"/>
      <c r="C34" s="63"/>
      <c r="D34" s="63"/>
      <c r="E34" s="63"/>
      <c r="F34" s="63"/>
      <c r="G34" s="63"/>
      <c r="H34" s="63"/>
      <c r="I34" s="66"/>
    </row>
    <row r="35" spans="1:9" ht="15.75">
      <c r="A35" s="65" t="s">
        <v>6</v>
      </c>
      <c r="B35" s="318" t="s">
        <v>7</v>
      </c>
      <c r="C35" s="325"/>
      <c r="D35" s="325"/>
      <c r="E35" s="325"/>
      <c r="F35" s="325"/>
      <c r="G35" s="325"/>
      <c r="H35" s="325"/>
      <c r="I35" s="66"/>
    </row>
    <row r="36" spans="1:9" ht="35.25" customHeight="1">
      <c r="A36" s="65"/>
      <c r="B36" s="298" t="s">
        <v>146</v>
      </c>
      <c r="C36" s="298"/>
      <c r="D36" s="298"/>
      <c r="E36" s="298"/>
      <c r="F36" s="298"/>
      <c r="G36" s="298"/>
      <c r="H36" s="298"/>
      <c r="I36" s="298"/>
    </row>
    <row r="37" spans="1:9" ht="14.25" customHeight="1">
      <c r="A37" s="65"/>
      <c r="B37" s="53"/>
      <c r="C37" s="63"/>
      <c r="D37" s="63"/>
      <c r="E37" s="63"/>
      <c r="F37" s="63"/>
      <c r="G37" s="63"/>
      <c r="H37" s="63"/>
      <c r="I37" s="66"/>
    </row>
    <row r="38" spans="1:9" ht="15.75">
      <c r="A38" s="65" t="s">
        <v>8</v>
      </c>
      <c r="B38" s="318" t="s">
        <v>147</v>
      </c>
      <c r="C38" s="325"/>
      <c r="D38" s="325"/>
      <c r="E38" s="325"/>
      <c r="F38" s="325"/>
      <c r="G38" s="325"/>
      <c r="H38" s="325"/>
      <c r="I38" s="66"/>
    </row>
    <row r="39" spans="1:9" ht="21" customHeight="1">
      <c r="A39" s="81"/>
      <c r="B39" s="298" t="s">
        <v>148</v>
      </c>
      <c r="C39" s="325"/>
      <c r="D39" s="325"/>
      <c r="E39" s="325"/>
      <c r="F39" s="325"/>
      <c r="G39" s="325"/>
      <c r="H39" s="325"/>
      <c r="I39" s="66"/>
    </row>
    <row r="40" spans="1:9" ht="15.75">
      <c r="A40" s="65"/>
      <c r="B40" s="53"/>
      <c r="C40" s="298"/>
      <c r="D40" s="298"/>
      <c r="E40" s="298"/>
      <c r="F40" s="298"/>
      <c r="G40" s="298"/>
      <c r="H40" s="298"/>
      <c r="I40" s="66"/>
    </row>
    <row r="41" spans="1:9" ht="15.75">
      <c r="A41" s="65"/>
      <c r="B41" s="53"/>
      <c r="C41" s="63"/>
      <c r="D41" s="63"/>
      <c r="E41" s="63"/>
      <c r="F41" s="63"/>
      <c r="G41" s="63"/>
      <c r="H41" s="63"/>
      <c r="I41" s="66"/>
    </row>
    <row r="42" spans="1:9" ht="15.75">
      <c r="A42" s="65" t="s">
        <v>9</v>
      </c>
      <c r="B42" s="318" t="s">
        <v>10</v>
      </c>
      <c r="C42" s="325"/>
      <c r="D42" s="325"/>
      <c r="E42" s="325"/>
      <c r="F42" s="325"/>
      <c r="G42" s="325"/>
      <c r="H42" s="325"/>
      <c r="I42" s="66"/>
    </row>
    <row r="43" spans="1:9" ht="168" customHeight="1">
      <c r="A43" s="65"/>
      <c r="B43" s="298" t="s">
        <v>293</v>
      </c>
      <c r="C43" s="298"/>
      <c r="D43" s="298"/>
      <c r="E43" s="298"/>
      <c r="F43" s="298"/>
      <c r="G43" s="298"/>
      <c r="H43" s="298"/>
      <c r="I43" s="298"/>
    </row>
    <row r="44" spans="1:9" ht="27" customHeight="1" thickBot="1">
      <c r="A44" s="65"/>
      <c r="B44" s="18" t="s">
        <v>261</v>
      </c>
      <c r="C44" s="79"/>
      <c r="D44" s="79"/>
      <c r="E44" s="79"/>
      <c r="F44" s="79"/>
      <c r="G44" s="79"/>
      <c r="H44" s="79"/>
      <c r="I44" s="66"/>
    </row>
    <row r="45" spans="1:9" ht="27" customHeight="1" thickBot="1">
      <c r="A45" s="65"/>
      <c r="B45" s="343"/>
      <c r="C45" s="344"/>
      <c r="D45" s="155" t="s">
        <v>262</v>
      </c>
      <c r="E45" s="155" t="s">
        <v>263</v>
      </c>
      <c r="F45" s="155" t="s">
        <v>264</v>
      </c>
      <c r="G45" s="155" t="s">
        <v>265</v>
      </c>
      <c r="I45" s="66"/>
    </row>
    <row r="46" spans="1:9" ht="33" customHeight="1" thickBot="1">
      <c r="A46" s="65"/>
      <c r="B46" s="345" t="s">
        <v>266</v>
      </c>
      <c r="C46" s="346"/>
      <c r="D46" s="156">
        <v>1609</v>
      </c>
      <c r="E46" s="156">
        <v>1609</v>
      </c>
      <c r="F46" s="156">
        <v>1609</v>
      </c>
      <c r="G46" s="156">
        <v>1609</v>
      </c>
      <c r="I46" s="66"/>
    </row>
    <row r="47" spans="1:9" ht="19.5" customHeight="1">
      <c r="A47" s="65"/>
      <c r="B47" s="18"/>
      <c r="C47" s="79"/>
      <c r="D47" s="79"/>
      <c r="E47" s="79"/>
      <c r="F47" s="79"/>
      <c r="G47" s="79"/>
      <c r="H47" s="79"/>
      <c r="I47" s="66"/>
    </row>
    <row r="48" spans="1:9" ht="27" customHeight="1">
      <c r="A48" s="65"/>
      <c r="B48" s="157" t="s">
        <v>267</v>
      </c>
      <c r="C48" s="79"/>
      <c r="D48" s="79"/>
      <c r="E48" s="79"/>
      <c r="F48" s="79"/>
      <c r="G48" s="79"/>
      <c r="H48" s="79"/>
      <c r="I48" s="66"/>
    </row>
    <row r="49" spans="1:9" ht="51" customHeight="1">
      <c r="A49" s="65"/>
      <c r="B49" s="298" t="s">
        <v>294</v>
      </c>
      <c r="C49" s="298"/>
      <c r="D49" s="298"/>
      <c r="E49" s="298"/>
      <c r="F49" s="298"/>
      <c r="G49" s="298"/>
      <c r="H49" s="298"/>
      <c r="I49" s="298"/>
    </row>
    <row r="50" spans="1:9" ht="27" customHeight="1">
      <c r="A50" s="65"/>
      <c r="B50" s="18" t="s">
        <v>276</v>
      </c>
      <c r="C50" s="79"/>
      <c r="D50" s="79"/>
      <c r="E50" s="79"/>
      <c r="F50" s="79"/>
      <c r="G50" s="79"/>
      <c r="H50" s="79"/>
      <c r="I50" s="66"/>
    </row>
    <row r="51" spans="1:9" ht="27" customHeight="1">
      <c r="A51" s="65"/>
      <c r="B51" s="18"/>
      <c r="C51" s="79"/>
      <c r="D51" s="79"/>
      <c r="E51" s="79"/>
      <c r="F51" s="79"/>
      <c r="G51" s="79"/>
      <c r="H51" s="79"/>
      <c r="I51" s="66"/>
    </row>
    <row r="52" spans="1:9" ht="15.75" customHeight="1">
      <c r="A52" s="81"/>
      <c r="B52" s="79"/>
      <c r="C52" s="79"/>
      <c r="D52" s="79"/>
      <c r="E52" s="79"/>
      <c r="F52" s="79"/>
      <c r="G52" s="79"/>
      <c r="H52" s="79"/>
      <c r="I52" s="66"/>
    </row>
    <row r="53" spans="1:9" ht="15.75">
      <c r="A53" s="65" t="s">
        <v>11</v>
      </c>
      <c r="B53" s="341" t="s">
        <v>12</v>
      </c>
      <c r="C53" s="342"/>
      <c r="D53" s="342"/>
      <c r="E53" s="342"/>
      <c r="F53" s="342"/>
      <c r="G53" s="342"/>
      <c r="H53" s="342"/>
      <c r="I53" s="66"/>
    </row>
    <row r="54" spans="1:9" ht="36.75" customHeight="1">
      <c r="A54" s="65"/>
      <c r="B54" s="298" t="s">
        <v>330</v>
      </c>
      <c r="C54" s="298"/>
      <c r="D54" s="298"/>
      <c r="E54" s="298"/>
      <c r="F54" s="298"/>
      <c r="G54" s="298"/>
      <c r="H54" s="298"/>
      <c r="I54" s="298"/>
    </row>
    <row r="55" spans="1:9" ht="22.5" customHeight="1">
      <c r="A55" s="65"/>
      <c r="B55" s="63"/>
      <c r="C55" s="63"/>
      <c r="D55" s="63"/>
      <c r="E55" s="63"/>
      <c r="F55" s="63"/>
      <c r="G55" s="63"/>
      <c r="H55" s="63"/>
      <c r="I55" s="63"/>
    </row>
    <row r="56" spans="1:9" ht="15.75" customHeight="1">
      <c r="A56" s="65"/>
      <c r="B56" s="115"/>
      <c r="C56" s="115"/>
      <c r="D56" s="115"/>
      <c r="E56" s="115"/>
      <c r="F56" s="115"/>
      <c r="G56" s="115"/>
      <c r="H56" s="115"/>
      <c r="I56" s="115"/>
    </row>
    <row r="57" spans="1:9" ht="15.75">
      <c r="A57" s="65" t="s">
        <v>13</v>
      </c>
      <c r="B57" s="318" t="s">
        <v>97</v>
      </c>
      <c r="C57" s="318"/>
      <c r="D57" s="318"/>
      <c r="E57" s="318"/>
      <c r="F57" s="318"/>
      <c r="G57" s="318"/>
      <c r="H57" s="318"/>
      <c r="I57" s="66"/>
    </row>
    <row r="58" spans="1:9" ht="46.5" customHeight="1">
      <c r="A58" s="53"/>
      <c r="B58" s="298" t="s">
        <v>305</v>
      </c>
      <c r="C58" s="298"/>
      <c r="D58" s="298"/>
      <c r="E58" s="298"/>
      <c r="F58" s="298"/>
      <c r="G58" s="298"/>
      <c r="H58" s="298"/>
      <c r="I58" s="298"/>
    </row>
    <row r="59" spans="1:9" ht="16.5" customHeight="1">
      <c r="A59" s="53"/>
      <c r="B59" s="298"/>
      <c r="C59" s="298"/>
      <c r="D59" s="298"/>
      <c r="E59" s="298"/>
      <c r="F59" s="298"/>
      <c r="G59" s="298"/>
      <c r="H59" s="298"/>
      <c r="I59" s="298"/>
    </row>
    <row r="60" spans="1:9" ht="13.5" customHeight="1">
      <c r="A60" s="65"/>
      <c r="B60" s="298"/>
      <c r="C60" s="298"/>
      <c r="D60" s="298"/>
      <c r="E60" s="298"/>
      <c r="F60" s="298"/>
      <c r="G60" s="298"/>
      <c r="H60" s="298"/>
      <c r="I60" s="298"/>
    </row>
    <row r="61" spans="1:9" ht="15.75">
      <c r="A61" s="65" t="s">
        <v>14</v>
      </c>
      <c r="B61" s="318" t="s">
        <v>15</v>
      </c>
      <c r="C61" s="325"/>
      <c r="D61" s="325"/>
      <c r="E61" s="325"/>
      <c r="F61" s="325"/>
      <c r="G61" s="325"/>
      <c r="H61" s="325"/>
      <c r="I61" s="66"/>
    </row>
    <row r="62" spans="1:11" ht="15.75" customHeight="1">
      <c r="A62" s="65"/>
      <c r="B62" s="29"/>
      <c r="C62" s="29"/>
      <c r="D62" s="327" t="s">
        <v>219</v>
      </c>
      <c r="E62" s="328"/>
      <c r="F62" s="340" t="s">
        <v>220</v>
      </c>
      <c r="G62" s="340"/>
      <c r="H62" s="338"/>
      <c r="I62" s="338"/>
      <c r="J62" s="338"/>
      <c r="K62" s="338"/>
    </row>
    <row r="63" spans="1:11" ht="15.75">
      <c r="A63" s="65"/>
      <c r="B63" s="63"/>
      <c r="C63" s="63"/>
      <c r="D63" s="350" t="s">
        <v>299</v>
      </c>
      <c r="E63" s="350"/>
      <c r="F63" s="350" t="s">
        <v>299</v>
      </c>
      <c r="G63" s="350"/>
      <c r="H63" s="336"/>
      <c r="I63" s="336"/>
      <c r="J63" s="336"/>
      <c r="K63" s="336"/>
    </row>
    <row r="64" spans="1:11" ht="15.75">
      <c r="A64" s="65"/>
      <c r="B64" s="63"/>
      <c r="C64" s="63"/>
      <c r="D64" s="350" t="s">
        <v>88</v>
      </c>
      <c r="E64" s="350"/>
      <c r="F64" s="350" t="s">
        <v>88</v>
      </c>
      <c r="G64" s="350"/>
      <c r="H64" s="336"/>
      <c r="I64" s="336"/>
      <c r="J64" s="336"/>
      <c r="K64" s="336"/>
    </row>
    <row r="65" spans="1:11" ht="15.75" customHeight="1">
      <c r="A65" s="65"/>
      <c r="B65" s="330" t="s">
        <v>149</v>
      </c>
      <c r="C65" s="335"/>
      <c r="D65" s="241" t="s">
        <v>150</v>
      </c>
      <c r="E65" s="241" t="s">
        <v>91</v>
      </c>
      <c r="F65" s="241" t="s">
        <v>150</v>
      </c>
      <c r="G65" s="241" t="s">
        <v>91</v>
      </c>
      <c r="H65" s="82"/>
      <c r="I65" s="82"/>
      <c r="J65" s="82"/>
      <c r="K65" s="82"/>
    </row>
    <row r="66" spans="1:11" ht="15.75" customHeight="1">
      <c r="A66" s="65"/>
      <c r="B66" s="330" t="s">
        <v>151</v>
      </c>
      <c r="C66" s="351"/>
      <c r="D66" s="242">
        <v>66743</v>
      </c>
      <c r="E66" s="243">
        <v>34834</v>
      </c>
      <c r="F66" s="242">
        <v>276277</v>
      </c>
      <c r="G66" s="242">
        <v>133998</v>
      </c>
      <c r="H66" s="83"/>
      <c r="I66" s="83"/>
      <c r="J66" s="83"/>
      <c r="K66" s="83"/>
    </row>
    <row r="67" spans="1:11" ht="15.75">
      <c r="A67" s="65"/>
      <c r="B67" s="329" t="s">
        <v>152</v>
      </c>
      <c r="C67" s="330"/>
      <c r="D67" s="242">
        <v>7290</v>
      </c>
      <c r="E67" s="243">
        <v>1235</v>
      </c>
      <c r="F67" s="242">
        <v>36663</v>
      </c>
      <c r="G67" s="242">
        <v>10134</v>
      </c>
      <c r="H67" s="83"/>
      <c r="I67" s="83"/>
      <c r="J67" s="83"/>
      <c r="K67" s="83"/>
    </row>
    <row r="68" spans="1:11" ht="16.5" thickBot="1">
      <c r="A68" s="65"/>
      <c r="B68" s="66"/>
      <c r="C68" s="66"/>
      <c r="D68" s="244">
        <f>SUM(D66:D67)</f>
        <v>74033</v>
      </c>
      <c r="E68" s="244">
        <f>SUM(E66:E67)</f>
        <v>36069</v>
      </c>
      <c r="F68" s="244">
        <f>SUM(F66:F67)</f>
        <v>312940</v>
      </c>
      <c r="G68" s="244">
        <f>SUM(G66:G67)</f>
        <v>144132</v>
      </c>
      <c r="H68" s="84"/>
      <c r="I68" s="84"/>
      <c r="J68" s="84"/>
      <c r="K68" s="84"/>
    </row>
    <row r="69" spans="1:9" ht="16.5" thickTop="1">
      <c r="A69" s="65"/>
      <c r="B69" s="85"/>
      <c r="C69" s="85"/>
      <c r="D69" s="85"/>
      <c r="E69" s="85"/>
      <c r="F69" s="86"/>
      <c r="G69" s="86"/>
      <c r="H69" s="86"/>
      <c r="I69" s="86"/>
    </row>
    <row r="70" spans="1:9" ht="15.75">
      <c r="A70" s="66"/>
      <c r="B70" s="66"/>
      <c r="C70" s="66"/>
      <c r="D70" s="66"/>
      <c r="E70" s="66"/>
      <c r="F70" s="66"/>
      <c r="G70" s="66"/>
      <c r="H70" s="66"/>
      <c r="I70" s="66"/>
    </row>
    <row r="71" spans="1:9" ht="15.75">
      <c r="A71" s="65" t="s">
        <v>18</v>
      </c>
      <c r="B71" s="318" t="s">
        <v>131</v>
      </c>
      <c r="C71" s="318"/>
      <c r="D71" s="318"/>
      <c r="E71" s="318"/>
      <c r="F71" s="318"/>
      <c r="G71" s="318"/>
      <c r="H71" s="318"/>
      <c r="I71" s="66"/>
    </row>
    <row r="72" spans="1:9" ht="43.5" customHeight="1">
      <c r="A72" s="65"/>
      <c r="B72" s="298" t="s">
        <v>308</v>
      </c>
      <c r="C72" s="298"/>
      <c r="D72" s="298"/>
      <c r="E72" s="298"/>
      <c r="F72" s="298"/>
      <c r="G72" s="298"/>
      <c r="H72" s="298"/>
      <c r="I72" s="298"/>
    </row>
    <row r="73" spans="1:9" ht="13.5" customHeight="1">
      <c r="A73" s="65"/>
      <c r="B73" s="79"/>
      <c r="C73" s="79"/>
      <c r="D73" s="79"/>
      <c r="E73" s="79"/>
      <c r="F73" s="79"/>
      <c r="G73" s="79"/>
      <c r="H73" s="79"/>
      <c r="I73" s="66"/>
    </row>
    <row r="74" spans="1:9" ht="15.75" customHeight="1">
      <c r="A74" s="65" t="s">
        <v>19</v>
      </c>
      <c r="B74" s="318" t="s">
        <v>87</v>
      </c>
      <c r="C74" s="318"/>
      <c r="D74" s="318"/>
      <c r="E74" s="318"/>
      <c r="F74" s="318"/>
      <c r="G74" s="318"/>
      <c r="H74" s="318"/>
      <c r="I74" s="66"/>
    </row>
    <row r="75" spans="1:9" ht="24.75" customHeight="1">
      <c r="A75" s="65"/>
      <c r="B75" s="298" t="s">
        <v>189</v>
      </c>
      <c r="C75" s="298"/>
      <c r="D75" s="298"/>
      <c r="E75" s="298"/>
      <c r="F75" s="298"/>
      <c r="G75" s="298"/>
      <c r="H75" s="298"/>
      <c r="I75" s="298"/>
    </row>
    <row r="76" spans="1:8" ht="16.5" customHeight="1">
      <c r="A76" s="65"/>
      <c r="B76" s="63"/>
      <c r="C76" s="88"/>
      <c r="D76" s="63"/>
      <c r="E76" s="63"/>
      <c r="F76" s="63"/>
      <c r="G76" s="90"/>
      <c r="H76" s="63"/>
    </row>
    <row r="77" spans="1:8" ht="49.5" customHeight="1" hidden="1">
      <c r="A77" s="53" t="s">
        <v>140</v>
      </c>
      <c r="B77" s="298" t="s">
        <v>141</v>
      </c>
      <c r="C77" s="298"/>
      <c r="D77" s="298"/>
      <c r="E77" s="298"/>
      <c r="F77" s="63"/>
      <c r="G77" s="87"/>
      <c r="H77" s="63"/>
    </row>
    <row r="78" spans="1:8" ht="16.5" customHeight="1" hidden="1">
      <c r="A78" s="65"/>
      <c r="B78" s="63"/>
      <c r="C78" s="88" t="s">
        <v>128</v>
      </c>
      <c r="D78" s="63"/>
      <c r="E78" s="63"/>
      <c r="F78" s="63"/>
      <c r="G78" s="89">
        <v>0</v>
      </c>
      <c r="H78" s="63"/>
    </row>
    <row r="79" spans="1:8" ht="16.5" customHeight="1" hidden="1">
      <c r="A79" s="65"/>
      <c r="B79" s="63"/>
      <c r="C79" s="88"/>
      <c r="D79" s="63"/>
      <c r="E79" s="63"/>
      <c r="F79" s="63"/>
      <c r="G79" s="90"/>
      <c r="H79" s="63"/>
    </row>
    <row r="80" spans="1:8" ht="18">
      <c r="A80" s="91" t="s">
        <v>137</v>
      </c>
      <c r="B80" s="63"/>
      <c r="C80" s="63"/>
      <c r="D80" s="63"/>
      <c r="E80" s="63"/>
      <c r="F80" s="63"/>
      <c r="G80" s="63"/>
      <c r="H80" s="63"/>
    </row>
    <row r="81" spans="2:8" ht="15.75">
      <c r="B81" s="63"/>
      <c r="C81" s="63"/>
      <c r="D81" s="63"/>
      <c r="E81" s="63"/>
      <c r="F81" s="63"/>
      <c r="G81" s="63"/>
      <c r="H81" s="63"/>
    </row>
    <row r="82" spans="1:8" ht="15.75">
      <c r="A82" s="65" t="s">
        <v>21</v>
      </c>
      <c r="B82" s="310" t="s">
        <v>22</v>
      </c>
      <c r="C82" s="310"/>
      <c r="D82" s="310"/>
      <c r="E82" s="310"/>
      <c r="F82" s="310"/>
      <c r="G82" s="310"/>
      <c r="H82" s="310"/>
    </row>
    <row r="83" spans="1:8" ht="15.75">
      <c r="A83" s="65"/>
      <c r="B83" s="158"/>
      <c r="C83" s="316"/>
      <c r="D83" s="317"/>
      <c r="E83" s="159" t="s">
        <v>218</v>
      </c>
      <c r="F83" s="159" t="s">
        <v>218</v>
      </c>
      <c r="G83" s="331" t="s">
        <v>25</v>
      </c>
      <c r="H83" s="332"/>
    </row>
    <row r="84" spans="1:8" ht="15.75">
      <c r="A84" s="65"/>
      <c r="B84" s="160"/>
      <c r="C84" s="323"/>
      <c r="D84" s="324"/>
      <c r="E84" s="161" t="s">
        <v>306</v>
      </c>
      <c r="F84" s="161" t="s">
        <v>307</v>
      </c>
      <c r="G84" s="333"/>
      <c r="H84" s="334"/>
    </row>
    <row r="85" spans="1:8" ht="15.75">
      <c r="A85" s="65"/>
      <c r="B85" s="162"/>
      <c r="C85" s="321"/>
      <c r="D85" s="322"/>
      <c r="E85" s="163" t="s">
        <v>20</v>
      </c>
      <c r="F85" s="163" t="s">
        <v>20</v>
      </c>
      <c r="G85" s="163" t="s">
        <v>20</v>
      </c>
      <c r="H85" s="164" t="s">
        <v>26</v>
      </c>
    </row>
    <row r="86" spans="1:8" ht="15.75">
      <c r="A86" s="65"/>
      <c r="B86" s="165"/>
      <c r="C86" s="319" t="s">
        <v>16</v>
      </c>
      <c r="D86" s="320"/>
      <c r="E86" s="166">
        <f>PL!D18</f>
        <v>312940</v>
      </c>
      <c r="F86" s="166">
        <f>PL!E18</f>
        <v>269794</v>
      </c>
      <c r="G86" s="67">
        <f>+E86-F86</f>
        <v>43146</v>
      </c>
      <c r="H86" s="167">
        <f>+G86/F86*100</f>
        <v>15.992201457408244</v>
      </c>
    </row>
    <row r="87" spans="1:8" ht="15.75">
      <c r="A87" s="65"/>
      <c r="B87" s="165"/>
      <c r="C87" s="319" t="s">
        <v>161</v>
      </c>
      <c r="D87" s="320"/>
      <c r="E87" s="67">
        <f>PL!D29</f>
        <v>31479</v>
      </c>
      <c r="F87" s="67">
        <f>PL!E29</f>
        <v>47829</v>
      </c>
      <c r="G87" s="67">
        <f>+E87-F87</f>
        <v>-16350</v>
      </c>
      <c r="H87" s="167">
        <f>+G87/F87*100</f>
        <v>-34.18428150285392</v>
      </c>
    </row>
    <row r="88" spans="1:8" ht="15.75">
      <c r="A88" s="65"/>
      <c r="B88" s="165"/>
      <c r="C88" s="319" t="s">
        <v>162</v>
      </c>
      <c r="D88" s="320"/>
      <c r="E88" s="67">
        <f>PL!D31</f>
        <v>27517</v>
      </c>
      <c r="F88" s="67">
        <f>PL!E31</f>
        <v>36391</v>
      </c>
      <c r="G88" s="67">
        <f>+E88-F88</f>
        <v>-8874</v>
      </c>
      <c r="H88" s="167">
        <f>+G88/F88*100</f>
        <v>-24.385150174493695</v>
      </c>
    </row>
    <row r="89" spans="1:9" ht="84" customHeight="1">
      <c r="A89" s="65"/>
      <c r="B89" s="298" t="s">
        <v>336</v>
      </c>
      <c r="C89" s="298"/>
      <c r="D89" s="298"/>
      <c r="E89" s="298"/>
      <c r="F89" s="298"/>
      <c r="G89" s="298"/>
      <c r="H89" s="298"/>
      <c r="I89" s="298"/>
    </row>
    <row r="90" ht="15.75">
      <c r="A90" s="65"/>
    </row>
    <row r="91" spans="1:8" ht="15.75">
      <c r="A91" s="65" t="s">
        <v>23</v>
      </c>
      <c r="B91" s="367" t="s">
        <v>24</v>
      </c>
      <c r="C91" s="367"/>
      <c r="D91" s="367"/>
      <c r="E91" s="367"/>
      <c r="F91" s="367"/>
      <c r="G91" s="367"/>
      <c r="H91" s="367"/>
    </row>
    <row r="92" spans="2:8" ht="15.75">
      <c r="B92" s="158"/>
      <c r="C92" s="316"/>
      <c r="D92" s="317"/>
      <c r="E92" s="159" t="s">
        <v>309</v>
      </c>
      <c r="F92" s="159" t="s">
        <v>296</v>
      </c>
      <c r="G92" s="331" t="s">
        <v>25</v>
      </c>
      <c r="H92" s="332"/>
    </row>
    <row r="93" spans="1:8" ht="15.75">
      <c r="A93" s="168"/>
      <c r="B93" s="160"/>
      <c r="C93" s="323"/>
      <c r="D93" s="324"/>
      <c r="E93" s="161" t="s">
        <v>306</v>
      </c>
      <c r="F93" s="161" t="s">
        <v>295</v>
      </c>
      <c r="G93" s="333"/>
      <c r="H93" s="334"/>
    </row>
    <row r="94" spans="1:8" ht="15.75">
      <c r="A94" s="168"/>
      <c r="B94" s="162"/>
      <c r="C94" s="321"/>
      <c r="D94" s="322"/>
      <c r="E94" s="163" t="s">
        <v>20</v>
      </c>
      <c r="F94" s="163" t="s">
        <v>20</v>
      </c>
      <c r="G94" s="163" t="s">
        <v>20</v>
      </c>
      <c r="H94" s="164" t="s">
        <v>26</v>
      </c>
    </row>
    <row r="95" spans="1:9" ht="15.75">
      <c r="A95" s="168"/>
      <c r="B95" s="165"/>
      <c r="C95" s="319" t="s">
        <v>16</v>
      </c>
      <c r="D95" s="320"/>
      <c r="E95" s="166">
        <f>PL!B18</f>
        <v>74033</v>
      </c>
      <c r="F95" s="166">
        <v>80302</v>
      </c>
      <c r="G95" s="67">
        <f>+E95-F95</f>
        <v>-6269</v>
      </c>
      <c r="H95" s="167">
        <f>+G95/F95*100</f>
        <v>-7.806779407735798</v>
      </c>
      <c r="I95" s="1" t="s">
        <v>144</v>
      </c>
    </row>
    <row r="96" spans="1:8" ht="15.75">
      <c r="A96" s="53"/>
      <c r="B96" s="165"/>
      <c r="C96" s="319" t="s">
        <v>161</v>
      </c>
      <c r="D96" s="320"/>
      <c r="E96" s="67">
        <f>PL!B29</f>
        <v>6299</v>
      </c>
      <c r="F96" s="67">
        <v>7516</v>
      </c>
      <c r="G96" s="67">
        <f>+E96-F96</f>
        <v>-1217</v>
      </c>
      <c r="H96" s="167">
        <f>+G96/F96*100</f>
        <v>-16.192123469930813</v>
      </c>
    </row>
    <row r="97" spans="1:8" ht="19.5" customHeight="1">
      <c r="A97" s="53"/>
      <c r="B97" s="165"/>
      <c r="C97" s="319" t="s">
        <v>162</v>
      </c>
      <c r="D97" s="320"/>
      <c r="E97" s="67">
        <f>PL!B31</f>
        <v>9522</v>
      </c>
      <c r="F97" s="67">
        <v>6226</v>
      </c>
      <c r="G97" s="67">
        <f>+E97-F97</f>
        <v>3296</v>
      </c>
      <c r="H97" s="167">
        <f>+G97/F97*100</f>
        <v>52.93928686154834</v>
      </c>
    </row>
    <row r="98" spans="1:9" ht="54.75" customHeight="1">
      <c r="A98" s="53"/>
      <c r="B98" s="364" t="s">
        <v>338</v>
      </c>
      <c r="C98" s="364"/>
      <c r="D98" s="364"/>
      <c r="E98" s="364"/>
      <c r="F98" s="364"/>
      <c r="G98" s="364"/>
      <c r="H98" s="364"/>
      <c r="I98" s="364"/>
    </row>
    <row r="99" spans="1:8" ht="18.75" customHeight="1">
      <c r="A99" s="53"/>
      <c r="B99" s="72" t="s">
        <v>144</v>
      </c>
      <c r="C99" s="73"/>
      <c r="D99" s="73"/>
      <c r="E99" s="73"/>
      <c r="F99" s="73"/>
      <c r="G99" s="73"/>
      <c r="H99" s="73"/>
    </row>
    <row r="100" spans="1:8" ht="15.75" customHeight="1">
      <c r="A100" s="65" t="s">
        <v>27</v>
      </c>
      <c r="B100" s="318" t="s">
        <v>310</v>
      </c>
      <c r="C100" s="318"/>
      <c r="D100" s="318"/>
      <c r="E100" s="318"/>
      <c r="F100" s="318"/>
      <c r="G100" s="318"/>
      <c r="H100" s="318"/>
    </row>
    <row r="101" spans="2:9" ht="101.25" customHeight="1">
      <c r="B101" s="364" t="s">
        <v>311</v>
      </c>
      <c r="C101" s="364"/>
      <c r="D101" s="364"/>
      <c r="E101" s="364"/>
      <c r="F101" s="364"/>
      <c r="G101" s="364"/>
      <c r="H101" s="364"/>
      <c r="I101" s="364"/>
    </row>
    <row r="102" spans="1:9" ht="15.75">
      <c r="A102" s="65"/>
      <c r="B102" s="298"/>
      <c r="C102" s="298"/>
      <c r="D102" s="298"/>
      <c r="E102" s="298"/>
      <c r="F102" s="298"/>
      <c r="G102" s="298"/>
      <c r="H102" s="298"/>
      <c r="I102" s="298"/>
    </row>
    <row r="103" spans="1:8" ht="15.75">
      <c r="A103" s="65" t="s">
        <v>28</v>
      </c>
      <c r="B103" s="318" t="s">
        <v>89</v>
      </c>
      <c r="C103" s="318"/>
      <c r="D103" s="318"/>
      <c r="E103" s="318"/>
      <c r="F103" s="318"/>
      <c r="G103" s="318"/>
      <c r="H103" s="318"/>
    </row>
    <row r="104" spans="2:8" ht="20.25" customHeight="1">
      <c r="B104" s="352" t="s">
        <v>96</v>
      </c>
      <c r="C104" s="352"/>
      <c r="D104" s="352"/>
      <c r="E104" s="352"/>
      <c r="F104" s="352"/>
      <c r="G104" s="352"/>
      <c r="H104" s="352"/>
    </row>
    <row r="105" spans="2:8" ht="15.75">
      <c r="B105" s="63"/>
      <c r="C105" s="63"/>
      <c r="D105" s="63"/>
      <c r="E105" s="63"/>
      <c r="F105" s="63"/>
      <c r="G105" s="63"/>
      <c r="H105" s="63"/>
    </row>
    <row r="106" spans="1:8" ht="15.75">
      <c r="A106" s="65" t="s">
        <v>29</v>
      </c>
      <c r="B106" s="318" t="s">
        <v>30</v>
      </c>
      <c r="C106" s="353"/>
      <c r="D106" s="353"/>
      <c r="E106" s="353"/>
      <c r="F106" s="353"/>
      <c r="G106" s="353"/>
      <c r="H106" s="353"/>
    </row>
    <row r="107" spans="2:7" ht="15.75">
      <c r="B107" s="200" t="s">
        <v>31</v>
      </c>
      <c r="C107" s="80"/>
      <c r="D107" s="80"/>
      <c r="E107" s="92" t="s">
        <v>32</v>
      </c>
      <c r="G107" s="65" t="s">
        <v>32</v>
      </c>
    </row>
    <row r="108" spans="1:7" ht="15.75">
      <c r="A108" s="81"/>
      <c r="B108" s="352"/>
      <c r="C108" s="365"/>
      <c r="D108" s="365"/>
      <c r="E108" s="92" t="s">
        <v>33</v>
      </c>
      <c r="G108" s="65" t="s">
        <v>34</v>
      </c>
    </row>
    <row r="109" spans="1:7" ht="15.75">
      <c r="A109" s="81"/>
      <c r="B109" s="201"/>
      <c r="C109" s="201"/>
      <c r="D109" s="201"/>
      <c r="E109" s="202" t="s">
        <v>312</v>
      </c>
      <c r="G109" s="202" t="s">
        <v>312</v>
      </c>
    </row>
    <row r="110" spans="1:7" ht="15.75">
      <c r="A110" s="81"/>
      <c r="B110" s="203"/>
      <c r="C110" s="80"/>
      <c r="D110" s="80"/>
      <c r="E110" s="92" t="s">
        <v>20</v>
      </c>
      <c r="G110" s="92" t="s">
        <v>20</v>
      </c>
    </row>
    <row r="111" spans="1:7" ht="15.75">
      <c r="A111" s="81"/>
      <c r="B111" s="203"/>
      <c r="C111" s="80"/>
      <c r="D111" s="80"/>
      <c r="E111" s="92"/>
      <c r="G111" s="92"/>
    </row>
    <row r="112" spans="1:8" ht="18" customHeight="1">
      <c r="A112" s="81"/>
      <c r="B112" s="352" t="s">
        <v>129</v>
      </c>
      <c r="C112" s="352"/>
      <c r="D112" s="352"/>
      <c r="E112" s="204">
        <f>E115-E113</f>
        <v>3064</v>
      </c>
      <c r="F112" s="205"/>
      <c r="G112" s="204">
        <f>G115-G113</f>
        <v>-4197</v>
      </c>
      <c r="H112" s="199"/>
    </row>
    <row r="113" spans="1:8" ht="18" customHeight="1">
      <c r="A113" s="81"/>
      <c r="B113" s="352" t="s">
        <v>163</v>
      </c>
      <c r="C113" s="352"/>
      <c r="D113" s="80"/>
      <c r="E113" s="204">
        <f>-76+235</f>
        <v>159</v>
      </c>
      <c r="F113" s="205"/>
      <c r="G113" s="204">
        <v>235</v>
      </c>
      <c r="H113" s="199"/>
    </row>
    <row r="114" spans="1:8" ht="17.25" customHeight="1">
      <c r="A114" s="81"/>
      <c r="B114" s="352"/>
      <c r="C114" s="352"/>
      <c r="D114" s="80"/>
      <c r="E114" s="204"/>
      <c r="F114" s="205"/>
      <c r="G114" s="204"/>
      <c r="H114" s="199"/>
    </row>
    <row r="115" spans="1:8" ht="15.75">
      <c r="A115" s="81"/>
      <c r="B115" s="338"/>
      <c r="C115" s="338"/>
      <c r="D115" s="338"/>
      <c r="E115" s="206">
        <f>PL!B30</f>
        <v>3223</v>
      </c>
      <c r="F115" s="205"/>
      <c r="G115" s="206">
        <f>PL!D30</f>
        <v>-3962</v>
      </c>
      <c r="H115" s="199"/>
    </row>
    <row r="116" spans="1:9" ht="37.5" customHeight="1">
      <c r="A116" s="81"/>
      <c r="B116" s="298" t="s">
        <v>335</v>
      </c>
      <c r="C116" s="298"/>
      <c r="D116" s="298"/>
      <c r="E116" s="298"/>
      <c r="F116" s="298"/>
      <c r="G116" s="298"/>
      <c r="H116" s="298"/>
      <c r="I116" s="298"/>
    </row>
    <row r="117" ht="15.75">
      <c r="A117" s="65"/>
    </row>
    <row r="118" spans="1:8" ht="15.75">
      <c r="A118" s="65" t="s">
        <v>35</v>
      </c>
      <c r="B118" s="318" t="s">
        <v>132</v>
      </c>
      <c r="C118" s="353"/>
      <c r="D118" s="353"/>
      <c r="E118" s="353"/>
      <c r="F118" s="353"/>
      <c r="G118" s="353"/>
      <c r="H118" s="353"/>
    </row>
    <row r="119" spans="1:9" ht="23.25" customHeight="1">
      <c r="A119" s="65"/>
      <c r="B119" s="298" t="s">
        <v>277</v>
      </c>
      <c r="C119" s="298"/>
      <c r="D119" s="298"/>
      <c r="E119" s="298"/>
      <c r="F119" s="298"/>
      <c r="G119" s="298"/>
      <c r="H119" s="298"/>
      <c r="I119" s="298"/>
    </row>
    <row r="120" spans="1:8" ht="15.75">
      <c r="A120" s="65"/>
      <c r="B120" s="63"/>
      <c r="C120" s="70"/>
      <c r="D120" s="93"/>
      <c r="E120" s="93"/>
      <c r="F120" s="93"/>
      <c r="G120" s="93"/>
      <c r="H120" s="93"/>
    </row>
    <row r="121" spans="1:9" ht="15.75">
      <c r="A121" s="65" t="s">
        <v>36</v>
      </c>
      <c r="B121" s="318" t="s">
        <v>98</v>
      </c>
      <c r="C121" s="318"/>
      <c r="D121" s="318"/>
      <c r="E121" s="318"/>
      <c r="F121" s="318"/>
      <c r="G121" s="318"/>
      <c r="H121" s="318"/>
      <c r="I121" s="318"/>
    </row>
    <row r="122" spans="1:9" ht="15.75">
      <c r="A122" s="65"/>
      <c r="B122" s="298" t="s">
        <v>268</v>
      </c>
      <c r="C122" s="326"/>
      <c r="D122" s="326"/>
      <c r="E122" s="326"/>
      <c r="F122" s="326"/>
      <c r="G122" s="326"/>
      <c r="H122" s="326"/>
      <c r="I122" s="326"/>
    </row>
    <row r="123" spans="1:8" ht="15.75">
      <c r="A123" s="65"/>
      <c r="B123" s="53"/>
      <c r="C123" s="29"/>
      <c r="D123" s="29"/>
      <c r="E123" s="29"/>
      <c r="F123" s="29"/>
      <c r="G123" s="29"/>
      <c r="H123" s="29"/>
    </row>
    <row r="124" spans="1:9" ht="35.25" customHeight="1">
      <c r="A124" s="65"/>
      <c r="B124" s="311" t="s">
        <v>269</v>
      </c>
      <c r="C124" s="312"/>
      <c r="D124" s="311" t="s">
        <v>270</v>
      </c>
      <c r="E124" s="313"/>
      <c r="F124" s="311" t="s">
        <v>271</v>
      </c>
      <c r="G124" s="314"/>
      <c r="H124" s="311" t="s">
        <v>272</v>
      </c>
      <c r="I124" s="315"/>
    </row>
    <row r="125" spans="1:9" ht="71.25" customHeight="1">
      <c r="A125" s="65"/>
      <c r="B125" s="307" t="s">
        <v>273</v>
      </c>
      <c r="C125" s="302"/>
      <c r="D125" s="299">
        <v>140000</v>
      </c>
      <c r="E125" s="300"/>
      <c r="F125" s="303">
        <f>133695</f>
        <v>133695</v>
      </c>
      <c r="G125" s="304"/>
      <c r="H125" s="305">
        <f>D125-F125</f>
        <v>6305</v>
      </c>
      <c r="I125" s="306"/>
    </row>
    <row r="126" spans="1:9" ht="52.5" customHeight="1">
      <c r="A126" s="65"/>
      <c r="B126" s="307" t="s">
        <v>274</v>
      </c>
      <c r="C126" s="302"/>
      <c r="D126" s="299">
        <v>106963</v>
      </c>
      <c r="E126" s="300"/>
      <c r="F126" s="303">
        <v>8327</v>
      </c>
      <c r="G126" s="304"/>
      <c r="H126" s="305">
        <f>D126-F126</f>
        <v>98636</v>
      </c>
      <c r="I126" s="306"/>
    </row>
    <row r="127" spans="1:9" ht="67.5" customHeight="1">
      <c r="A127" s="65"/>
      <c r="B127" s="307" t="s">
        <v>275</v>
      </c>
      <c r="C127" s="302"/>
      <c r="D127" s="299">
        <v>4100</v>
      </c>
      <c r="E127" s="300"/>
      <c r="F127" s="303">
        <v>4100</v>
      </c>
      <c r="G127" s="304"/>
      <c r="H127" s="308">
        <f>D127-F127</f>
        <v>0</v>
      </c>
      <c r="I127" s="309"/>
    </row>
    <row r="128" spans="1:9" ht="15.75">
      <c r="A128" s="65"/>
      <c r="B128" s="301" t="s">
        <v>67</v>
      </c>
      <c r="C128" s="302"/>
      <c r="D128" s="299">
        <v>251063</v>
      </c>
      <c r="E128" s="300"/>
      <c r="F128" s="303">
        <f>SUM(F125:G127)</f>
        <v>146122</v>
      </c>
      <c r="G128" s="304"/>
      <c r="H128" s="303">
        <f>SUM(H125:I127)</f>
        <v>104941</v>
      </c>
      <c r="I128" s="304"/>
    </row>
    <row r="129" spans="1:9" ht="15.75">
      <c r="A129" s="65"/>
      <c r="B129" s="69"/>
      <c r="C129" s="69"/>
      <c r="D129" s="69"/>
      <c r="E129" s="69"/>
      <c r="F129" s="69"/>
      <c r="G129" s="69"/>
      <c r="H129" s="69"/>
      <c r="I129" s="69"/>
    </row>
    <row r="130" spans="1:8" ht="13.5" customHeight="1">
      <c r="A130" s="65"/>
      <c r="B130" s="63"/>
      <c r="C130" s="63"/>
      <c r="D130" s="63"/>
      <c r="E130" s="63"/>
      <c r="F130" s="63"/>
      <c r="G130" s="63"/>
      <c r="H130" s="63"/>
    </row>
    <row r="131" spans="1:8" ht="15.75">
      <c r="A131" s="65" t="s">
        <v>37</v>
      </c>
      <c r="B131" s="318" t="s">
        <v>39</v>
      </c>
      <c r="C131" s="318"/>
      <c r="D131" s="318"/>
      <c r="E131" s="318"/>
      <c r="F131" s="318"/>
      <c r="G131" s="318"/>
      <c r="H131" s="318"/>
    </row>
    <row r="132" spans="2:9" ht="15.75" customHeight="1">
      <c r="B132" s="298" t="s">
        <v>153</v>
      </c>
      <c r="C132" s="298"/>
      <c r="D132" s="298"/>
      <c r="E132" s="298"/>
      <c r="F132" s="298"/>
      <c r="G132" s="298"/>
      <c r="H132" s="298"/>
      <c r="I132" s="29"/>
    </row>
    <row r="133" spans="2:9" ht="15.75" customHeight="1">
      <c r="B133" s="63"/>
      <c r="C133" s="63"/>
      <c r="D133" s="63"/>
      <c r="E133" s="65" t="s">
        <v>313</v>
      </c>
      <c r="F133" s="65" t="s">
        <v>278</v>
      </c>
      <c r="G133" s="78"/>
      <c r="H133" s="63"/>
      <c r="I133" s="29"/>
    </row>
    <row r="134" spans="2:9" ht="15.75" customHeight="1">
      <c r="B134" s="63"/>
      <c r="C134" s="63"/>
      <c r="D134" s="63"/>
      <c r="E134" s="92" t="s">
        <v>20</v>
      </c>
      <c r="F134" s="92" t="s">
        <v>20</v>
      </c>
      <c r="G134" s="63"/>
      <c r="H134" s="63"/>
      <c r="I134" s="29"/>
    </row>
    <row r="135" spans="2:9" ht="15.75" customHeight="1">
      <c r="B135" s="63"/>
      <c r="C135" s="63"/>
      <c r="D135" s="63"/>
      <c r="E135" s="92"/>
      <c r="F135" s="92"/>
      <c r="G135" s="63"/>
      <c r="H135" s="63"/>
      <c r="I135" s="29"/>
    </row>
    <row r="136" spans="2:9" ht="15.75" customHeight="1">
      <c r="B136" s="298" t="s">
        <v>164</v>
      </c>
      <c r="C136" s="298"/>
      <c r="D136" s="63"/>
      <c r="E136" s="169">
        <f>'BS'!E49</f>
        <v>21498</v>
      </c>
      <c r="F136" s="169">
        <f>'BS'!G49</f>
        <v>18947</v>
      </c>
      <c r="G136" s="63"/>
      <c r="H136" s="63"/>
      <c r="I136" s="29"/>
    </row>
    <row r="137" spans="2:9" ht="15.75" customHeight="1">
      <c r="B137" s="298" t="s">
        <v>165</v>
      </c>
      <c r="C137" s="298"/>
      <c r="D137" s="63"/>
      <c r="E137" s="169">
        <f>'BS'!E44</f>
        <v>91798</v>
      </c>
      <c r="F137" s="169">
        <f>'BS'!G44</f>
        <v>103809</v>
      </c>
      <c r="G137" s="63"/>
      <c r="H137" s="63"/>
      <c r="I137" s="29"/>
    </row>
    <row r="138" spans="2:9" ht="15.75" customHeight="1">
      <c r="B138" s="63"/>
      <c r="C138" s="63"/>
      <c r="D138" s="63"/>
      <c r="E138" s="170"/>
      <c r="F138" s="170"/>
      <c r="G138" s="63"/>
      <c r="H138" s="63"/>
      <c r="I138" s="29"/>
    </row>
    <row r="139" spans="1:9" ht="16.5" thickBot="1">
      <c r="A139" s="65"/>
      <c r="B139" s="29" t="s">
        <v>67</v>
      </c>
      <c r="C139" s="29"/>
      <c r="D139" s="29"/>
      <c r="E139" s="171">
        <f>SUM(E136:E137)</f>
        <v>113296</v>
      </c>
      <c r="F139" s="171">
        <f>SUM(F136:F137)</f>
        <v>122756</v>
      </c>
      <c r="G139" s="29"/>
      <c r="H139" s="29"/>
      <c r="I139" s="29"/>
    </row>
    <row r="140" spans="1:8" ht="16.5" thickTop="1">
      <c r="A140" s="65"/>
      <c r="B140" s="53"/>
      <c r="C140" s="29"/>
      <c r="D140" s="29"/>
      <c r="E140" s="94"/>
      <c r="F140" s="52"/>
      <c r="G140" s="52"/>
      <c r="H140" s="52"/>
    </row>
    <row r="141" spans="1:8" ht="15.75">
      <c r="A141" s="65" t="s">
        <v>38</v>
      </c>
      <c r="B141" s="318" t="s">
        <v>42</v>
      </c>
      <c r="C141" s="353"/>
      <c r="D141" s="353"/>
      <c r="E141" s="353"/>
      <c r="F141" s="353"/>
      <c r="G141" s="353"/>
      <c r="H141" s="353"/>
    </row>
    <row r="142" spans="2:9" ht="18" customHeight="1">
      <c r="B142" s="337" t="s">
        <v>314</v>
      </c>
      <c r="C142" s="337"/>
      <c r="D142" s="337"/>
      <c r="E142" s="337"/>
      <c r="F142" s="337"/>
      <c r="G142" s="337"/>
      <c r="H142" s="337"/>
      <c r="I142" s="337"/>
    </row>
    <row r="143" spans="1:8" ht="12.75" customHeight="1">
      <c r="A143" s="65"/>
      <c r="B143" s="69"/>
      <c r="C143" s="70"/>
      <c r="D143" s="70"/>
      <c r="E143" s="70"/>
      <c r="F143" s="70"/>
      <c r="G143" s="70"/>
      <c r="H143" s="70"/>
    </row>
    <row r="144" spans="1:8" ht="15.75">
      <c r="A144" s="65"/>
      <c r="B144" s="69"/>
      <c r="C144" s="70"/>
      <c r="D144" s="70"/>
      <c r="E144" s="70"/>
      <c r="F144" s="70"/>
      <c r="G144" s="70"/>
      <c r="H144" s="70"/>
    </row>
    <row r="145" spans="1:8" ht="15.75">
      <c r="A145" s="65" t="s">
        <v>40</v>
      </c>
      <c r="B145" s="318" t="s">
        <v>44</v>
      </c>
      <c r="C145" s="318"/>
      <c r="D145" s="318"/>
      <c r="E145" s="318"/>
      <c r="F145" s="318"/>
      <c r="G145" s="318"/>
      <c r="H145" s="318"/>
    </row>
    <row r="146" spans="1:9" ht="65.25" customHeight="1">
      <c r="A146" s="65"/>
      <c r="B146" s="53" t="s">
        <v>71</v>
      </c>
      <c r="C146" s="298" t="s">
        <v>337</v>
      </c>
      <c r="D146" s="298"/>
      <c r="E146" s="298"/>
      <c r="F146" s="298"/>
      <c r="G146" s="298"/>
      <c r="H146" s="298"/>
      <c r="I146" s="298"/>
    </row>
    <row r="147" spans="1:9" ht="15.75">
      <c r="A147" s="65"/>
      <c r="B147" s="63"/>
      <c r="C147" s="63"/>
      <c r="D147" s="63"/>
      <c r="E147" s="63"/>
      <c r="F147" s="63"/>
      <c r="G147" s="63"/>
      <c r="H147" s="63"/>
      <c r="I147" s="63"/>
    </row>
    <row r="148" spans="1:9" ht="38.25" customHeight="1">
      <c r="A148" s="65"/>
      <c r="B148" s="53" t="s">
        <v>315</v>
      </c>
      <c r="C148" s="298" t="s">
        <v>334</v>
      </c>
      <c r="D148" s="298"/>
      <c r="E148" s="298"/>
      <c r="F148" s="298"/>
      <c r="G148" s="298"/>
      <c r="H148" s="298"/>
      <c r="I148" s="298"/>
    </row>
    <row r="149" spans="1:9" ht="35.25" customHeight="1">
      <c r="A149" s="65"/>
      <c r="B149" s="233" t="s">
        <v>316</v>
      </c>
      <c r="C149" s="298" t="s">
        <v>319</v>
      </c>
      <c r="D149" s="298"/>
      <c r="E149" s="298"/>
      <c r="F149" s="298"/>
      <c r="G149" s="298"/>
      <c r="H149" s="298"/>
      <c r="I149" s="298"/>
    </row>
    <row r="150" spans="1:9" ht="15.75">
      <c r="A150" s="65"/>
      <c r="B150" s="29"/>
      <c r="C150" s="29"/>
      <c r="D150" s="29"/>
      <c r="E150" s="29"/>
      <c r="F150" s="29"/>
      <c r="G150" s="29"/>
      <c r="H150" s="29"/>
      <c r="I150" s="63"/>
    </row>
    <row r="151" spans="1:9" ht="37.5" customHeight="1">
      <c r="A151" s="65"/>
      <c r="B151" s="233" t="s">
        <v>317</v>
      </c>
      <c r="C151" s="298" t="s">
        <v>318</v>
      </c>
      <c r="D151" s="366"/>
      <c r="E151" s="366"/>
      <c r="F151" s="366"/>
      <c r="G151" s="366"/>
      <c r="H151" s="366"/>
      <c r="I151" s="366"/>
    </row>
    <row r="152" spans="1:9" ht="16.5" customHeight="1">
      <c r="A152" s="65"/>
      <c r="B152" s="298"/>
      <c r="C152" s="298"/>
      <c r="D152" s="298"/>
      <c r="E152" s="298"/>
      <c r="F152" s="298"/>
      <c r="G152" s="298"/>
      <c r="H152" s="298"/>
      <c r="I152" s="298"/>
    </row>
    <row r="153" spans="1:9" ht="15.75">
      <c r="A153" s="65"/>
      <c r="B153" s="63"/>
      <c r="C153" s="63"/>
      <c r="D153" s="63"/>
      <c r="E153" s="63"/>
      <c r="F153" s="63"/>
      <c r="G153" s="63"/>
      <c r="H153" s="63"/>
      <c r="I153" s="63"/>
    </row>
    <row r="154" spans="1:8" ht="15.75" customHeight="1">
      <c r="A154" s="65" t="s">
        <v>41</v>
      </c>
      <c r="B154" s="318" t="s">
        <v>80</v>
      </c>
      <c r="C154" s="318"/>
      <c r="D154" s="29"/>
      <c r="F154" s="172" t="s">
        <v>75</v>
      </c>
      <c r="G154" s="29"/>
      <c r="H154" s="172" t="s">
        <v>75</v>
      </c>
    </row>
    <row r="155" spans="1:8" ht="12.75" customHeight="1">
      <c r="A155" s="65"/>
      <c r="B155" s="53"/>
      <c r="C155" s="29"/>
      <c r="D155" s="29"/>
      <c r="F155" s="173" t="s">
        <v>76</v>
      </c>
      <c r="G155" s="29"/>
      <c r="H155" s="173" t="s">
        <v>76</v>
      </c>
    </row>
    <row r="156" spans="2:8" ht="15.75">
      <c r="B156" s="53"/>
      <c r="C156" s="29"/>
      <c r="D156" s="29"/>
      <c r="F156" s="173" t="s">
        <v>77</v>
      </c>
      <c r="G156" s="29"/>
      <c r="H156" s="173" t="s">
        <v>78</v>
      </c>
    </row>
    <row r="157" spans="1:8" ht="15.75">
      <c r="A157" s="65"/>
      <c r="B157" s="53"/>
      <c r="C157" s="29"/>
      <c r="D157" s="29"/>
      <c r="F157" s="174" t="s">
        <v>312</v>
      </c>
      <c r="G157" s="29"/>
      <c r="H157" s="174" t="s">
        <v>312</v>
      </c>
    </row>
    <row r="158" spans="2:8" ht="15.75">
      <c r="B158" s="65" t="s">
        <v>71</v>
      </c>
      <c r="C158" s="19" t="s">
        <v>99</v>
      </c>
      <c r="D158" s="54"/>
      <c r="F158" s="175"/>
      <c r="H158" s="175"/>
    </row>
    <row r="159" spans="2:8" ht="16.5" thickBot="1">
      <c r="B159" s="65"/>
      <c r="C159" s="176" t="s">
        <v>73</v>
      </c>
      <c r="D159" s="176"/>
      <c r="F159" s="177">
        <f>PL!B31</f>
        <v>9522</v>
      </c>
      <c r="G159" s="178"/>
      <c r="H159" s="177">
        <f>PL!D31</f>
        <v>27517</v>
      </c>
    </row>
    <row r="160" ht="16.5" thickTop="1">
      <c r="A160" s="65"/>
    </row>
    <row r="161" spans="1:17" ht="32.25" customHeight="1">
      <c r="A161" s="65"/>
      <c r="C161" s="355" t="s">
        <v>109</v>
      </c>
      <c r="D161" s="355"/>
      <c r="F161" s="29"/>
      <c r="G161" s="29"/>
      <c r="H161" s="29"/>
      <c r="K161" s="179"/>
      <c r="L161" s="180"/>
      <c r="N161" s="180"/>
      <c r="O161" s="180"/>
      <c r="P161" s="180"/>
      <c r="Q161" s="181"/>
    </row>
    <row r="162" spans="1:18" ht="15.75">
      <c r="A162" s="65"/>
      <c r="C162" s="182" t="s">
        <v>79</v>
      </c>
      <c r="D162" s="29"/>
      <c r="F162" s="183">
        <f>138822+658+139479</f>
        <v>278959</v>
      </c>
      <c r="G162" s="178"/>
      <c r="H162" s="184">
        <f>F162</f>
        <v>278959</v>
      </c>
      <c r="K162" s="185"/>
      <c r="L162" s="186"/>
      <c r="M162" s="187"/>
      <c r="N162" s="75"/>
      <c r="O162" s="187"/>
      <c r="P162" s="187"/>
      <c r="Q162" s="187"/>
      <c r="R162" s="188"/>
    </row>
    <row r="163" spans="1:18" ht="15.75" customHeight="1">
      <c r="A163" s="65"/>
      <c r="C163" s="354" t="s">
        <v>198</v>
      </c>
      <c r="D163" s="354"/>
      <c r="E163" s="354"/>
      <c r="F163" s="189">
        <v>0</v>
      </c>
      <c r="G163" s="178"/>
      <c r="H163" s="189">
        <v>0</v>
      </c>
      <c r="K163" s="185"/>
      <c r="L163" s="186"/>
      <c r="M163" s="187"/>
      <c r="N163" s="75"/>
      <c r="O163" s="187"/>
      <c r="P163" s="187"/>
      <c r="Q163" s="187"/>
      <c r="R163" s="188"/>
    </row>
    <row r="164" spans="1:18" ht="15.75" customHeight="1">
      <c r="A164" s="65"/>
      <c r="C164" s="352" t="s">
        <v>199</v>
      </c>
      <c r="D164" s="352"/>
      <c r="E164" s="352"/>
      <c r="F164" s="189"/>
      <c r="G164" s="178"/>
      <c r="H164" s="189"/>
      <c r="K164" s="185"/>
      <c r="L164" s="186"/>
      <c r="M164" s="187"/>
      <c r="N164" s="75"/>
      <c r="O164" s="187"/>
      <c r="P164" s="187"/>
      <c r="Q164" s="187"/>
      <c r="R164" s="188"/>
    </row>
    <row r="165" spans="1:18" ht="15.75">
      <c r="A165" s="65"/>
      <c r="B165" s="54"/>
      <c r="C165" s="29"/>
      <c r="D165" s="29"/>
      <c r="F165" s="190">
        <f>SUM(F162:F163)</f>
        <v>278959</v>
      </c>
      <c r="G165" s="178"/>
      <c r="H165" s="190">
        <f>SUM(H162:H163)</f>
        <v>278959</v>
      </c>
      <c r="K165" s="185"/>
      <c r="L165" s="186"/>
      <c r="M165" s="187"/>
      <c r="N165" s="75"/>
      <c r="O165" s="187"/>
      <c r="P165" s="187"/>
      <c r="Q165" s="187"/>
      <c r="R165" s="188"/>
    </row>
    <row r="166" spans="1:18" ht="15.75">
      <c r="A166" s="65"/>
      <c r="B166" s="54"/>
      <c r="C166" s="29"/>
      <c r="D166" s="29"/>
      <c r="F166" s="191"/>
      <c r="G166" s="178"/>
      <c r="H166" s="178"/>
      <c r="K166" s="185"/>
      <c r="L166" s="186"/>
      <c r="M166" s="187"/>
      <c r="N166" s="75"/>
      <c r="O166" s="187"/>
      <c r="P166" s="187"/>
      <c r="Q166" s="187"/>
      <c r="R166" s="188"/>
    </row>
    <row r="167" spans="1:18" ht="18.75" thickBot="1">
      <c r="A167" s="53"/>
      <c r="C167" s="176" t="s">
        <v>74</v>
      </c>
      <c r="D167" s="29"/>
      <c r="F167" s="192">
        <f>(+F159/F165)*100</f>
        <v>3.413404837269993</v>
      </c>
      <c r="G167" s="193"/>
      <c r="H167" s="192">
        <f>(+H159/H165)*100</f>
        <v>9.864173588233397</v>
      </c>
      <c r="K167" s="75"/>
      <c r="L167" s="194"/>
      <c r="M167" s="195"/>
      <c r="N167" s="195"/>
      <c r="O167" s="195"/>
      <c r="P167" s="195"/>
      <c r="Q167" s="195"/>
      <c r="R167" s="196"/>
    </row>
    <row r="168" spans="1:18" ht="16.5" thickTop="1">
      <c r="A168" s="29"/>
      <c r="B168" s="53"/>
      <c r="C168" s="29"/>
      <c r="D168" s="29"/>
      <c r="F168" s="54"/>
      <c r="G168" s="29"/>
      <c r="H168" s="29"/>
      <c r="K168" s="75"/>
      <c r="L168" s="75"/>
      <c r="M168" s="75"/>
      <c r="N168" s="75"/>
      <c r="O168" s="75"/>
      <c r="P168" s="75"/>
      <c r="Q168" s="75"/>
      <c r="R168" s="188"/>
    </row>
    <row r="169" spans="1:18" ht="15.75">
      <c r="A169" s="29"/>
      <c r="B169" s="53"/>
      <c r="C169" s="29"/>
      <c r="D169" s="29"/>
      <c r="F169" s="54"/>
      <c r="G169" s="29"/>
      <c r="H169" s="29"/>
      <c r="K169" s="185"/>
      <c r="L169" s="197"/>
      <c r="M169" s="187"/>
      <c r="N169" s="75"/>
      <c r="O169" s="187"/>
      <c r="P169" s="187"/>
      <c r="Q169" s="187"/>
      <c r="R169" s="188"/>
    </row>
    <row r="170" spans="2:18" ht="19.5" customHeight="1">
      <c r="B170" s="65" t="s">
        <v>72</v>
      </c>
      <c r="C170" s="69" t="s">
        <v>100</v>
      </c>
      <c r="D170" s="69"/>
      <c r="F170" s="54"/>
      <c r="G170" s="29"/>
      <c r="H170" s="29"/>
      <c r="K170" s="75"/>
      <c r="L170" s="75"/>
      <c r="M170" s="75"/>
      <c r="N170" s="75"/>
      <c r="O170" s="75"/>
      <c r="P170" s="75"/>
      <c r="Q170" s="75"/>
      <c r="R170" s="75"/>
    </row>
    <row r="171" spans="1:18" ht="33" customHeight="1">
      <c r="A171" s="29"/>
      <c r="C171" s="355" t="s">
        <v>110</v>
      </c>
      <c r="D171" s="355"/>
      <c r="E171" s="355"/>
      <c r="F171" s="29"/>
      <c r="G171" s="29"/>
      <c r="H171" s="29"/>
      <c r="K171" s="75"/>
      <c r="L171" s="75"/>
      <c r="M171" s="75"/>
      <c r="N171" s="75"/>
      <c r="O171" s="75"/>
      <c r="P171" s="75"/>
      <c r="Q171" s="75"/>
      <c r="R171" s="75"/>
    </row>
    <row r="172" spans="1:18" ht="15.75">
      <c r="A172" s="29"/>
      <c r="C172" s="182" t="s">
        <v>101</v>
      </c>
      <c r="D172" s="29"/>
      <c r="F172" s="183">
        <f>F165</f>
        <v>278959</v>
      </c>
      <c r="G172" s="178"/>
      <c r="H172" s="183">
        <f>H165</f>
        <v>278959</v>
      </c>
      <c r="K172" s="185"/>
      <c r="L172" s="186"/>
      <c r="M172" s="187"/>
      <c r="N172" s="75"/>
      <c r="O172" s="187"/>
      <c r="P172" s="187"/>
      <c r="Q172" s="187"/>
      <c r="R172" s="188"/>
    </row>
    <row r="173" spans="1:18" ht="19.5" customHeight="1">
      <c r="A173" s="29"/>
      <c r="C173" s="354" t="s">
        <v>102</v>
      </c>
      <c r="D173" s="354"/>
      <c r="E173" s="354"/>
      <c r="F173" s="189">
        <v>0</v>
      </c>
      <c r="G173" s="178"/>
      <c r="H173" s="189">
        <f>F173</f>
        <v>0</v>
      </c>
      <c r="K173" s="185"/>
      <c r="L173" s="186"/>
      <c r="M173" s="187"/>
      <c r="N173" s="75"/>
      <c r="O173" s="187"/>
      <c r="P173" s="187"/>
      <c r="Q173" s="187"/>
      <c r="R173" s="188"/>
    </row>
    <row r="174" spans="1:18" ht="15.75">
      <c r="A174" s="29"/>
      <c r="B174" s="54"/>
      <c r="C174" s="29"/>
      <c r="D174" s="29"/>
      <c r="F174" s="190">
        <f>SUM(F172:F173)</f>
        <v>278959</v>
      </c>
      <c r="G174" s="178"/>
      <c r="H174" s="190">
        <f>SUM(H172:H173)</f>
        <v>278959</v>
      </c>
      <c r="K174" s="185"/>
      <c r="L174" s="186"/>
      <c r="M174" s="187"/>
      <c r="N174" s="75"/>
      <c r="O174" s="187"/>
      <c r="P174" s="187"/>
      <c r="Q174" s="187"/>
      <c r="R174" s="188"/>
    </row>
    <row r="175" spans="1:18" ht="15.75">
      <c r="A175" s="29"/>
      <c r="B175" s="54"/>
      <c r="C175" s="29"/>
      <c r="D175" s="29"/>
      <c r="F175" s="191"/>
      <c r="G175" s="178"/>
      <c r="H175" s="178"/>
      <c r="K175" s="185"/>
      <c r="L175" s="186"/>
      <c r="M175" s="187"/>
      <c r="N175" s="75"/>
      <c r="O175" s="187"/>
      <c r="P175" s="187"/>
      <c r="Q175" s="187"/>
      <c r="R175" s="188"/>
    </row>
    <row r="176" spans="1:18" ht="18.75" thickBot="1">
      <c r="A176" s="29"/>
      <c r="C176" s="176" t="s">
        <v>106</v>
      </c>
      <c r="D176" s="29"/>
      <c r="F176" s="192">
        <f>(F159/F174)*100</f>
        <v>3.413404837269993</v>
      </c>
      <c r="G176" s="193"/>
      <c r="H176" s="192">
        <f>(H159/H174)*100</f>
        <v>9.864173588233397</v>
      </c>
      <c r="K176" s="185"/>
      <c r="L176" s="186"/>
      <c r="M176" s="187"/>
      <c r="N176" s="75"/>
      <c r="O176" s="187"/>
      <c r="P176" s="187"/>
      <c r="Q176" s="187"/>
      <c r="R176" s="188"/>
    </row>
    <row r="177" spans="1:18" ht="16.5" thickTop="1">
      <c r="A177" s="29"/>
      <c r="B177" s="53"/>
      <c r="C177" s="29"/>
      <c r="D177" s="29"/>
      <c r="E177" s="54"/>
      <c r="F177" s="29"/>
      <c r="G177" s="29"/>
      <c r="H177" s="29"/>
      <c r="K177" s="75"/>
      <c r="L177" s="194"/>
      <c r="M177" s="195"/>
      <c r="N177" s="195"/>
      <c r="O177" s="195"/>
      <c r="P177" s="195"/>
      <c r="Q177" s="195"/>
      <c r="R177" s="196"/>
    </row>
    <row r="178" spans="1:18" ht="15.75">
      <c r="A178" s="29"/>
      <c r="B178" s="53"/>
      <c r="C178" s="29"/>
      <c r="D178" s="29"/>
      <c r="E178" s="54"/>
      <c r="F178" s="29"/>
      <c r="G178" s="29"/>
      <c r="H178" s="29"/>
      <c r="K178" s="75"/>
      <c r="L178" s="75"/>
      <c r="M178" s="75"/>
      <c r="N178" s="75"/>
      <c r="O178" s="75"/>
      <c r="P178" s="75"/>
      <c r="Q178" s="75"/>
      <c r="R178" s="188"/>
    </row>
    <row r="179" spans="1:18" ht="20.25" customHeight="1">
      <c r="A179" s="65" t="s">
        <v>43</v>
      </c>
      <c r="B179" s="361" t="s">
        <v>155</v>
      </c>
      <c r="C179" s="361"/>
      <c r="D179" s="361"/>
      <c r="E179" s="361"/>
      <c r="F179" s="361"/>
      <c r="G179" s="29"/>
      <c r="H179" s="29"/>
      <c r="K179" s="185"/>
      <c r="L179" s="197"/>
      <c r="M179" s="187"/>
      <c r="N179" s="75"/>
      <c r="O179" s="187"/>
      <c r="P179" s="187"/>
      <c r="Q179" s="187"/>
      <c r="R179" s="188"/>
    </row>
    <row r="180" spans="1:8" ht="15.75">
      <c r="A180" s="29"/>
      <c r="B180" s="53"/>
      <c r="C180" s="29"/>
      <c r="D180" s="29"/>
      <c r="E180" s="54"/>
      <c r="F180" s="29"/>
      <c r="G180" s="29"/>
      <c r="H180" s="29"/>
    </row>
    <row r="181" spans="1:8" ht="33" customHeight="1">
      <c r="A181" s="29"/>
      <c r="B181" s="53"/>
      <c r="C181" s="29"/>
      <c r="D181" s="29"/>
      <c r="E181" s="54"/>
      <c r="G181" s="245" t="s">
        <v>160</v>
      </c>
      <c r="H181" s="245" t="s">
        <v>279</v>
      </c>
    </row>
    <row r="182" spans="1:8" ht="15.75">
      <c r="A182" s="29"/>
      <c r="B182" s="53"/>
      <c r="C182" s="29"/>
      <c r="D182" s="29"/>
      <c r="E182" s="54"/>
      <c r="G182" s="246">
        <v>42735</v>
      </c>
      <c r="H182" s="246">
        <v>42369</v>
      </c>
    </row>
    <row r="183" spans="1:8" ht="15.75">
      <c r="A183" s="29"/>
      <c r="B183" s="53"/>
      <c r="C183" s="29"/>
      <c r="D183" s="29"/>
      <c r="E183" s="54"/>
      <c r="G183" s="247" t="s">
        <v>17</v>
      </c>
      <c r="H183" s="247" t="s">
        <v>17</v>
      </c>
    </row>
    <row r="184" spans="1:8" ht="18" customHeight="1">
      <c r="A184" s="29"/>
      <c r="B184" s="368" t="s">
        <v>158</v>
      </c>
      <c r="C184" s="369"/>
      <c r="D184" s="369"/>
      <c r="E184" s="369"/>
      <c r="F184" s="248"/>
      <c r="G184" s="249"/>
      <c r="H184" s="249"/>
    </row>
    <row r="185" spans="1:8" ht="16.5" customHeight="1">
      <c r="A185" s="29"/>
      <c r="B185" s="362" t="s">
        <v>200</v>
      </c>
      <c r="C185" s="363"/>
      <c r="D185" s="250"/>
      <c r="E185" s="250"/>
      <c r="F185" s="64"/>
      <c r="G185" s="251">
        <v>215439</v>
      </c>
      <c r="H185" s="251">
        <v>211481</v>
      </c>
    </row>
    <row r="186" spans="1:8" ht="16.5" customHeight="1">
      <c r="A186" s="29"/>
      <c r="B186" s="357" t="s">
        <v>156</v>
      </c>
      <c r="C186" s="358"/>
      <c r="D186" s="252"/>
      <c r="E186" s="252"/>
      <c r="F186" s="253"/>
      <c r="G186" s="254">
        <v>1930</v>
      </c>
      <c r="H186" s="254">
        <v>688</v>
      </c>
    </row>
    <row r="187" spans="1:8" ht="15.75">
      <c r="A187" s="29"/>
      <c r="B187" s="255"/>
      <c r="C187" s="64"/>
      <c r="D187" s="64"/>
      <c r="E187" s="54"/>
      <c r="F187" s="64"/>
      <c r="G187" s="256">
        <f>SUM(G185:G186)</f>
        <v>217369</v>
      </c>
      <c r="H187" s="256">
        <f>SUM(H185:H186)</f>
        <v>212169</v>
      </c>
    </row>
    <row r="188" spans="1:8" ht="16.5" customHeight="1">
      <c r="A188" s="29"/>
      <c r="B188" s="330" t="s">
        <v>157</v>
      </c>
      <c r="C188" s="351"/>
      <c r="D188" s="351"/>
      <c r="E188" s="351"/>
      <c r="F188" s="257"/>
      <c r="G188" s="67">
        <v>-95412</v>
      </c>
      <c r="H188" s="67">
        <v>-95412</v>
      </c>
    </row>
    <row r="189" spans="1:8" ht="15.75">
      <c r="A189" s="29"/>
      <c r="B189" s="255"/>
      <c r="C189" s="64"/>
      <c r="D189" s="64"/>
      <c r="E189" s="54"/>
      <c r="F189" s="64"/>
      <c r="G189" s="251"/>
      <c r="H189" s="251"/>
    </row>
    <row r="190" spans="1:8" ht="17.25" customHeight="1">
      <c r="A190" s="29"/>
      <c r="B190" s="359" t="s">
        <v>159</v>
      </c>
      <c r="C190" s="360"/>
      <c r="D190" s="253"/>
      <c r="E190" s="258"/>
      <c r="F190" s="253"/>
      <c r="G190" s="259">
        <f>SUM(G187:G188)</f>
        <v>121957</v>
      </c>
      <c r="H190" s="259">
        <f>SUM(H187:H188)</f>
        <v>116757</v>
      </c>
    </row>
    <row r="191" spans="1:8" ht="20.25" customHeight="1">
      <c r="A191" s="29"/>
      <c r="B191" s="53"/>
      <c r="C191" s="29"/>
      <c r="D191" s="29"/>
      <c r="E191" s="54"/>
      <c r="F191" s="29"/>
      <c r="G191" s="29"/>
      <c r="H191" s="29"/>
    </row>
    <row r="192" spans="1:8" ht="15.75">
      <c r="A192" s="65" t="s">
        <v>45</v>
      </c>
      <c r="B192" s="361" t="s">
        <v>203</v>
      </c>
      <c r="C192" s="361"/>
      <c r="D192" s="361"/>
      <c r="E192" s="361"/>
      <c r="F192" s="361"/>
      <c r="G192" s="29"/>
      <c r="H192" s="29"/>
    </row>
    <row r="193" spans="6:8" ht="15.75">
      <c r="F193" s="234" t="s">
        <v>210</v>
      </c>
      <c r="G193" s="29"/>
      <c r="H193" s="234" t="s">
        <v>210</v>
      </c>
    </row>
    <row r="194" spans="1:8" ht="15.75">
      <c r="A194" s="55"/>
      <c r="B194" s="235"/>
      <c r="C194" s="55"/>
      <c r="D194" s="235"/>
      <c r="E194" s="54"/>
      <c r="F194" s="236" t="s">
        <v>77</v>
      </c>
      <c r="G194" s="29"/>
      <c r="H194" s="236" t="s">
        <v>78</v>
      </c>
    </row>
    <row r="195" spans="1:8" ht="15.75">
      <c r="A195" s="55"/>
      <c r="B195" s="237"/>
      <c r="C195" s="55"/>
      <c r="D195" s="237"/>
      <c r="E195" s="54"/>
      <c r="F195" s="238" t="s">
        <v>312</v>
      </c>
      <c r="G195" s="29"/>
      <c r="H195" s="236" t="str">
        <f>F195</f>
        <v>31/12/16</v>
      </c>
    </row>
    <row r="196" spans="1:8" ht="15.75">
      <c r="A196" s="55"/>
      <c r="B196" s="235"/>
      <c r="C196" s="235"/>
      <c r="D196" s="235"/>
      <c r="E196" s="54"/>
      <c r="F196" s="239" t="s">
        <v>17</v>
      </c>
      <c r="G196" s="29"/>
      <c r="H196" s="239" t="s">
        <v>17</v>
      </c>
    </row>
    <row r="197" spans="1:8" ht="15.75">
      <c r="A197" s="74"/>
      <c r="B197" s="235"/>
      <c r="C197" s="235"/>
      <c r="D197" s="235"/>
      <c r="E197" s="54"/>
      <c r="F197" s="29"/>
      <c r="G197" s="29"/>
      <c r="H197" s="29"/>
    </row>
    <row r="198" spans="1:8" ht="15.75">
      <c r="A198" s="55"/>
      <c r="B198" s="19" t="s">
        <v>292</v>
      </c>
      <c r="C198" s="53"/>
      <c r="D198" s="240"/>
      <c r="E198" s="54"/>
      <c r="F198" s="29"/>
      <c r="G198" s="29"/>
      <c r="H198" s="29"/>
    </row>
    <row r="199" spans="1:8" ht="15.75" hidden="1">
      <c r="A199" s="55"/>
      <c r="B199" s="298" t="s">
        <v>211</v>
      </c>
      <c r="C199" s="298"/>
      <c r="D199" s="298"/>
      <c r="E199" s="54"/>
      <c r="F199" s="52">
        <v>0</v>
      </c>
      <c r="G199" s="52"/>
      <c r="H199" s="52">
        <v>0</v>
      </c>
    </row>
    <row r="200" spans="1:8" ht="15.75" customHeight="1" hidden="1">
      <c r="A200" s="55"/>
      <c r="B200" s="298" t="s">
        <v>212</v>
      </c>
      <c r="C200" s="298"/>
      <c r="D200" s="298"/>
      <c r="E200" s="54"/>
      <c r="F200" s="52">
        <v>0</v>
      </c>
      <c r="G200" s="52"/>
      <c r="H200" s="52">
        <v>0</v>
      </c>
    </row>
    <row r="201" spans="1:16" ht="15.75" hidden="1">
      <c r="A201" s="55"/>
      <c r="B201" s="298" t="s">
        <v>204</v>
      </c>
      <c r="C201" s="298"/>
      <c r="D201" s="298"/>
      <c r="E201" s="54"/>
      <c r="F201" s="52">
        <v>0</v>
      </c>
      <c r="G201" s="52"/>
      <c r="H201" s="52">
        <v>0</v>
      </c>
      <c r="P201" s="1">
        <v>1</v>
      </c>
    </row>
    <row r="202" spans="1:10" ht="15.75" customHeight="1">
      <c r="A202" s="55"/>
      <c r="B202" s="298" t="s">
        <v>169</v>
      </c>
      <c r="C202" s="298"/>
      <c r="D202" s="298"/>
      <c r="E202" s="298"/>
      <c r="F202" s="52">
        <v>5574</v>
      </c>
      <c r="G202" s="52"/>
      <c r="H202" s="380">
        <v>22199</v>
      </c>
      <c r="I202" s="56"/>
      <c r="J202" s="56"/>
    </row>
    <row r="203" spans="1:10" ht="15.75">
      <c r="A203" s="55"/>
      <c r="B203" s="298" t="s">
        <v>63</v>
      </c>
      <c r="C203" s="298"/>
      <c r="D203" s="298"/>
      <c r="E203" s="54"/>
      <c r="F203" s="52">
        <v>1441</v>
      </c>
      <c r="G203" s="52"/>
      <c r="H203" s="52">
        <v>5550</v>
      </c>
      <c r="I203" s="56"/>
      <c r="J203" s="56"/>
    </row>
    <row r="204" spans="1:10" ht="15.75" hidden="1">
      <c r="A204" s="55"/>
      <c r="B204" s="298" t="s">
        <v>205</v>
      </c>
      <c r="C204" s="298"/>
      <c r="D204" s="298"/>
      <c r="E204" s="54"/>
      <c r="F204" s="52">
        <v>0</v>
      </c>
      <c r="G204" s="52"/>
      <c r="H204" s="52"/>
      <c r="I204" s="56"/>
      <c r="J204" s="56"/>
    </row>
    <row r="205" spans="1:10" ht="15.75" customHeight="1">
      <c r="A205" s="55"/>
      <c r="B205" s="298" t="s">
        <v>227</v>
      </c>
      <c r="C205" s="298"/>
      <c r="D205" s="298"/>
      <c r="E205" s="298"/>
      <c r="F205" s="52">
        <v>2527</v>
      </c>
      <c r="G205" s="52"/>
      <c r="H205" s="52">
        <f>1314+685+2641</f>
        <v>4640</v>
      </c>
      <c r="I205" s="56"/>
      <c r="J205" s="56"/>
    </row>
    <row r="206" spans="1:10" ht="15.75" hidden="1">
      <c r="A206" s="55"/>
      <c r="B206" s="298" t="s">
        <v>221</v>
      </c>
      <c r="C206" s="298"/>
      <c r="D206" s="298"/>
      <c r="E206" s="54"/>
      <c r="F206" s="52">
        <v>0</v>
      </c>
      <c r="G206" s="52"/>
      <c r="H206" s="52"/>
      <c r="I206" s="56"/>
      <c r="J206" s="56"/>
    </row>
    <row r="207" spans="1:10" ht="15.75">
      <c r="A207" s="55"/>
      <c r="B207" s="381" t="s">
        <v>339</v>
      </c>
      <c r="C207" s="382"/>
      <c r="D207" s="382"/>
      <c r="E207" s="383"/>
      <c r="F207" s="380">
        <v>1190</v>
      </c>
      <c r="G207" s="380"/>
      <c r="H207" s="380">
        <v>1190</v>
      </c>
      <c r="I207" s="56"/>
      <c r="J207" s="56"/>
    </row>
    <row r="208" spans="1:10" ht="16.5" thickBot="1">
      <c r="A208" s="55"/>
      <c r="B208" s="298" t="s">
        <v>206</v>
      </c>
      <c r="C208" s="298"/>
      <c r="D208" s="298"/>
      <c r="E208" s="54"/>
      <c r="F208" s="207">
        <v>61</v>
      </c>
      <c r="G208" s="52"/>
      <c r="H208" s="207">
        <f>442-24+1099</f>
        <v>1517</v>
      </c>
      <c r="I208" s="56"/>
      <c r="J208" s="56"/>
    </row>
    <row r="209" spans="1:10" ht="16.5" hidden="1" thickTop="1">
      <c r="A209" s="74"/>
      <c r="B209" s="298"/>
      <c r="C209" s="298"/>
      <c r="D209" s="298"/>
      <c r="E209" s="54"/>
      <c r="F209" s="56"/>
      <c r="G209" s="52"/>
      <c r="H209" s="56"/>
      <c r="J209" s="75"/>
    </row>
    <row r="210" spans="1:10" ht="16.5" hidden="1" thickTop="1">
      <c r="A210" s="55"/>
      <c r="B210" s="318" t="s">
        <v>207</v>
      </c>
      <c r="C210" s="318"/>
      <c r="D210" s="318"/>
      <c r="E210" s="54"/>
      <c r="F210" s="56"/>
      <c r="G210" s="52"/>
      <c r="H210" s="56"/>
      <c r="J210" s="75"/>
    </row>
    <row r="211" spans="1:10" ht="16.5" hidden="1" thickTop="1">
      <c r="A211" s="55"/>
      <c r="B211" s="298" t="s">
        <v>208</v>
      </c>
      <c r="C211" s="298"/>
      <c r="D211" s="298"/>
      <c r="E211" s="54"/>
      <c r="F211" s="56">
        <v>0</v>
      </c>
      <c r="G211" s="52"/>
      <c r="H211" s="56">
        <v>0</v>
      </c>
      <c r="J211" s="75"/>
    </row>
    <row r="212" spans="1:10" ht="17.25" hidden="1" thickBot="1" thickTop="1">
      <c r="A212" s="55"/>
      <c r="B212" s="298" t="s">
        <v>213</v>
      </c>
      <c r="C212" s="298"/>
      <c r="D212" s="298"/>
      <c r="E212" s="54"/>
      <c r="F212" s="207"/>
      <c r="G212" s="52"/>
      <c r="H212" s="207"/>
      <c r="J212" s="75"/>
    </row>
    <row r="213" spans="1:10" ht="16.5" hidden="1" thickTop="1">
      <c r="A213" s="55"/>
      <c r="B213" s="298" t="s">
        <v>170</v>
      </c>
      <c r="C213" s="298"/>
      <c r="D213" s="298"/>
      <c r="E213" s="54"/>
      <c r="F213" s="56">
        <v>0</v>
      </c>
      <c r="G213" s="52"/>
      <c r="H213" s="56">
        <v>0</v>
      </c>
      <c r="J213" s="75"/>
    </row>
    <row r="214" spans="1:10" ht="17.25" hidden="1" thickBot="1" thickTop="1">
      <c r="A214" s="76"/>
      <c r="B214" s="298" t="s">
        <v>209</v>
      </c>
      <c r="C214" s="298"/>
      <c r="D214" s="298"/>
      <c r="E214" s="54"/>
      <c r="F214" s="207">
        <v>0</v>
      </c>
      <c r="G214" s="52"/>
      <c r="H214" s="207">
        <v>0</v>
      </c>
      <c r="J214" s="75"/>
    </row>
    <row r="215" spans="1:10" ht="16.5" customHeight="1" thickTop="1">
      <c r="A215" s="76"/>
      <c r="B215" s="63"/>
      <c r="C215" s="63"/>
      <c r="D215" s="63"/>
      <c r="E215" s="54"/>
      <c r="F215" s="56"/>
      <c r="G215" s="52"/>
      <c r="H215" s="56"/>
      <c r="J215" s="75"/>
    </row>
    <row r="216" spans="1:9" ht="33" customHeight="1">
      <c r="A216" s="77"/>
      <c r="B216" s="298" t="s">
        <v>320</v>
      </c>
      <c r="C216" s="298"/>
      <c r="D216" s="298"/>
      <c r="E216" s="298"/>
      <c r="F216" s="298"/>
      <c r="G216" s="298"/>
      <c r="H216" s="298"/>
      <c r="I216" s="298"/>
    </row>
    <row r="217" spans="1:9" ht="25.5" customHeight="1">
      <c r="A217" s="77"/>
      <c r="B217" s="63"/>
      <c r="C217" s="63"/>
      <c r="D217" s="63"/>
      <c r="E217" s="63"/>
      <c r="F217" s="63"/>
      <c r="G217" s="63"/>
      <c r="H217" s="63"/>
      <c r="I217" s="63"/>
    </row>
    <row r="218" spans="1:8" ht="15.75" customHeight="1">
      <c r="A218" s="78" t="s">
        <v>133</v>
      </c>
      <c r="B218" s="318" t="s">
        <v>134</v>
      </c>
      <c r="C218" s="318"/>
      <c r="D218" s="318"/>
      <c r="E218" s="54"/>
      <c r="F218" s="29"/>
      <c r="G218" s="29"/>
      <c r="H218" s="29"/>
    </row>
    <row r="219" spans="1:9" ht="32.25" customHeight="1">
      <c r="A219" s="29"/>
      <c r="B219" s="370" t="s">
        <v>321</v>
      </c>
      <c r="C219" s="370"/>
      <c r="D219" s="370"/>
      <c r="E219" s="370"/>
      <c r="F219" s="370"/>
      <c r="G219" s="370"/>
      <c r="H219" s="370"/>
      <c r="I219" s="370"/>
    </row>
    <row r="220" spans="1:8" ht="15.75">
      <c r="A220" s="29"/>
      <c r="B220" s="53"/>
      <c r="C220" s="29"/>
      <c r="D220" s="29"/>
      <c r="E220" s="54"/>
      <c r="F220" s="29"/>
      <c r="G220" s="29"/>
      <c r="H220" s="29"/>
    </row>
    <row r="221" spans="1:8" ht="15.75">
      <c r="A221" s="29"/>
      <c r="B221" s="53"/>
      <c r="C221" s="29"/>
      <c r="D221" s="29"/>
      <c r="E221" s="54"/>
      <c r="F221" s="29"/>
      <c r="G221" s="29"/>
      <c r="H221" s="29"/>
    </row>
    <row r="222" spans="1:8" ht="15.75">
      <c r="A222" s="29"/>
      <c r="B222" s="53"/>
      <c r="C222" s="29"/>
      <c r="D222" s="29"/>
      <c r="E222" s="54"/>
      <c r="F222" s="29"/>
      <c r="G222" s="29"/>
      <c r="H222" s="29"/>
    </row>
    <row r="223" spans="1:8" ht="15.75">
      <c r="A223" s="53"/>
      <c r="B223" s="298" t="s">
        <v>46</v>
      </c>
      <c r="C223" s="298"/>
      <c r="D223" s="298"/>
      <c r="E223" s="29"/>
      <c r="F223" s="29"/>
      <c r="G223" s="29"/>
      <c r="H223" s="29"/>
    </row>
    <row r="224" spans="1:8" ht="15.75">
      <c r="A224" s="53"/>
      <c r="B224" s="29"/>
      <c r="C224" s="29"/>
      <c r="D224" s="29"/>
      <c r="E224" s="29"/>
      <c r="F224" s="29"/>
      <c r="G224" s="29"/>
      <c r="H224" s="29"/>
    </row>
    <row r="225" spans="1:8" ht="15.75">
      <c r="A225" s="53"/>
      <c r="B225" s="198" t="s">
        <v>139</v>
      </c>
      <c r="C225" s="198"/>
      <c r="D225" s="198"/>
      <c r="E225" s="29"/>
      <c r="F225" s="29"/>
      <c r="G225" s="29"/>
      <c r="H225" s="29"/>
    </row>
    <row r="226" spans="1:8" ht="15.75">
      <c r="A226" s="53"/>
      <c r="B226" s="198" t="s">
        <v>166</v>
      </c>
      <c r="C226" s="198"/>
      <c r="D226" s="198"/>
      <c r="E226" s="29"/>
      <c r="F226" s="29"/>
      <c r="G226" s="29"/>
      <c r="H226" s="29"/>
    </row>
    <row r="227" spans="1:8" ht="15.75">
      <c r="A227" s="53"/>
      <c r="B227" s="198" t="s">
        <v>47</v>
      </c>
      <c r="C227" s="198"/>
      <c r="D227" s="198"/>
      <c r="E227" s="29"/>
      <c r="F227" s="29"/>
      <c r="G227" s="29"/>
      <c r="H227" s="29"/>
    </row>
    <row r="228" spans="1:8" ht="15.75">
      <c r="A228" s="53"/>
      <c r="B228" s="356" t="s">
        <v>331</v>
      </c>
      <c r="C228" s="356"/>
      <c r="D228" s="356"/>
      <c r="E228" s="29"/>
      <c r="F228" s="29"/>
      <c r="G228" s="29"/>
      <c r="H228" s="29"/>
    </row>
    <row r="229" spans="1:8" ht="15.75">
      <c r="A229" s="53"/>
      <c r="B229" s="53"/>
      <c r="C229" s="29"/>
      <c r="D229" s="29"/>
      <c r="E229" s="29"/>
      <c r="F229" s="29"/>
      <c r="G229" s="29"/>
      <c r="H229" s="29"/>
    </row>
    <row r="230" spans="1:8" ht="15.75">
      <c r="A230" s="53"/>
      <c r="B230" s="53"/>
      <c r="C230" s="29"/>
      <c r="D230" s="29"/>
      <c r="E230" s="29"/>
      <c r="F230" s="29"/>
      <c r="G230" s="29"/>
      <c r="H230" s="29"/>
    </row>
    <row r="231" spans="1:8" ht="15.75">
      <c r="A231" s="53"/>
      <c r="B231" s="53"/>
      <c r="C231" s="29"/>
      <c r="D231" s="29"/>
      <c r="E231" s="29"/>
      <c r="F231" s="29"/>
      <c r="G231" s="29"/>
      <c r="H231" s="29"/>
    </row>
    <row r="232" spans="1:8" ht="15.75">
      <c r="A232" s="53"/>
      <c r="B232" s="53"/>
      <c r="C232" s="29"/>
      <c r="D232" s="29"/>
      <c r="E232" s="29"/>
      <c r="F232" s="29"/>
      <c r="G232" s="29"/>
      <c r="H232" s="29"/>
    </row>
    <row r="233" spans="1:8" ht="15.75">
      <c r="A233" s="53"/>
      <c r="B233" s="53"/>
      <c r="C233" s="29"/>
      <c r="D233" s="29"/>
      <c r="E233" s="29"/>
      <c r="F233" s="29"/>
      <c r="G233" s="29"/>
      <c r="H233" s="29"/>
    </row>
    <row r="234" spans="1:8" ht="15.75">
      <c r="A234" s="53"/>
      <c r="B234" s="53"/>
      <c r="C234" s="29"/>
      <c r="D234" s="29"/>
      <c r="E234" s="29"/>
      <c r="F234" s="29"/>
      <c r="G234" s="29"/>
      <c r="H234" s="29"/>
    </row>
    <row r="235" spans="1:8" ht="15.75">
      <c r="A235" s="53"/>
      <c r="B235" s="53"/>
      <c r="C235" s="29"/>
      <c r="D235" s="29"/>
      <c r="E235" s="29"/>
      <c r="F235" s="29"/>
      <c r="G235" s="29"/>
      <c r="H235" s="29"/>
    </row>
    <row r="236" spans="1:8" ht="15.75">
      <c r="A236" s="53"/>
      <c r="B236" s="53"/>
      <c r="C236" s="29"/>
      <c r="D236" s="29"/>
      <c r="E236" s="29"/>
      <c r="F236" s="29"/>
      <c r="G236" s="29"/>
      <c r="H236" s="29"/>
    </row>
    <row r="237" spans="1:8" ht="15.75">
      <c r="A237" s="53"/>
      <c r="B237" s="53"/>
      <c r="C237" s="29"/>
      <c r="D237" s="29"/>
      <c r="E237" s="29"/>
      <c r="F237" s="29"/>
      <c r="G237" s="29"/>
      <c r="H237" s="29"/>
    </row>
    <row r="238" spans="1:8" ht="15.75">
      <c r="A238" s="53"/>
      <c r="B238" s="53"/>
      <c r="C238" s="29"/>
      <c r="D238" s="29"/>
      <c r="E238" s="29"/>
      <c r="F238" s="29"/>
      <c r="G238" s="29"/>
      <c r="H238" s="29"/>
    </row>
    <row r="239" spans="1:8" ht="15.75">
      <c r="A239" s="53"/>
      <c r="B239" s="53"/>
      <c r="C239" s="29"/>
      <c r="D239" s="29"/>
      <c r="E239" s="29"/>
      <c r="F239" s="29"/>
      <c r="G239" s="29"/>
      <c r="H239" s="29"/>
    </row>
    <row r="240" spans="1:8" ht="15.75">
      <c r="A240" s="53"/>
      <c r="B240" s="53"/>
      <c r="C240" s="29"/>
      <c r="D240" s="29"/>
      <c r="E240" s="29"/>
      <c r="F240" s="29"/>
      <c r="G240" s="29"/>
      <c r="H240" s="29"/>
    </row>
    <row r="241" spans="1:8" ht="15.75">
      <c r="A241" s="53"/>
      <c r="B241" s="53"/>
      <c r="C241" s="29"/>
      <c r="D241" s="29"/>
      <c r="E241" s="29"/>
      <c r="F241" s="29"/>
      <c r="G241" s="29"/>
      <c r="H241" s="29"/>
    </row>
    <row r="242" spans="1:8" ht="15.75">
      <c r="A242" s="53"/>
      <c r="B242" s="53"/>
      <c r="C242" s="29"/>
      <c r="D242" s="29"/>
      <c r="E242" s="29"/>
      <c r="F242" s="29"/>
      <c r="G242" s="29"/>
      <c r="H242" s="29"/>
    </row>
    <row r="243" spans="1:8" ht="15.75">
      <c r="A243" s="53"/>
      <c r="B243" s="53"/>
      <c r="C243" s="29"/>
      <c r="D243" s="29"/>
      <c r="E243" s="29"/>
      <c r="F243" s="29"/>
      <c r="G243" s="29"/>
      <c r="H243" s="29"/>
    </row>
    <row r="244" spans="1:8" ht="15.75">
      <c r="A244" s="53"/>
      <c r="B244" s="53"/>
      <c r="C244" s="29"/>
      <c r="D244" s="29"/>
      <c r="E244" s="29"/>
      <c r="F244" s="29"/>
      <c r="G244" s="29"/>
      <c r="H244" s="29"/>
    </row>
    <row r="245" spans="1:8" ht="15.75">
      <c r="A245" s="53"/>
      <c r="B245" s="53"/>
      <c r="C245" s="29"/>
      <c r="D245" s="29"/>
      <c r="E245" s="29"/>
      <c r="F245" s="29"/>
      <c r="G245" s="29"/>
      <c r="H245" s="29"/>
    </row>
    <row r="246" spans="1:8" ht="15.75">
      <c r="A246" s="53"/>
      <c r="B246" s="53"/>
      <c r="C246" s="29"/>
      <c r="D246" s="29"/>
      <c r="E246" s="29"/>
      <c r="F246" s="29"/>
      <c r="G246" s="29"/>
      <c r="H246" s="29"/>
    </row>
    <row r="247" spans="1:8" ht="15.75">
      <c r="A247" s="53"/>
      <c r="B247" s="53"/>
      <c r="C247" s="29"/>
      <c r="D247" s="29"/>
      <c r="E247" s="29"/>
      <c r="F247" s="29"/>
      <c r="G247" s="29"/>
      <c r="H247" s="29"/>
    </row>
    <row r="248" spans="1:8" ht="15.75">
      <c r="A248" s="53"/>
      <c r="B248" s="53"/>
      <c r="C248" s="29"/>
      <c r="D248" s="29"/>
      <c r="E248" s="29"/>
      <c r="F248" s="29"/>
      <c r="G248" s="29"/>
      <c r="H248" s="29"/>
    </row>
    <row r="249" spans="1:8" ht="15.75">
      <c r="A249" s="53"/>
      <c r="B249" s="53"/>
      <c r="C249" s="29"/>
      <c r="D249" s="29"/>
      <c r="E249" s="29"/>
      <c r="F249" s="29"/>
      <c r="G249" s="29"/>
      <c r="H249" s="29"/>
    </row>
    <row r="250" spans="1:8" ht="15.75">
      <c r="A250" s="53"/>
      <c r="B250" s="53"/>
      <c r="C250" s="29"/>
      <c r="D250" s="29"/>
      <c r="E250" s="29"/>
      <c r="F250" s="29"/>
      <c r="G250" s="29"/>
      <c r="H250" s="29"/>
    </row>
    <row r="251" spans="1:8" ht="15.75">
      <c r="A251" s="53"/>
      <c r="B251" s="53"/>
      <c r="C251" s="29"/>
      <c r="D251" s="29"/>
      <c r="E251" s="29"/>
      <c r="F251" s="29"/>
      <c r="G251" s="29"/>
      <c r="H251" s="29"/>
    </row>
    <row r="252" spans="1:8" ht="15.75">
      <c r="A252" s="53"/>
      <c r="B252" s="53"/>
      <c r="C252" s="29"/>
      <c r="D252" s="29"/>
      <c r="E252" s="29"/>
      <c r="F252" s="29"/>
      <c r="G252" s="29"/>
      <c r="H252" s="29"/>
    </row>
    <row r="253" spans="1:8" ht="15.75">
      <c r="A253" s="53"/>
      <c r="B253" s="53"/>
      <c r="C253" s="29"/>
      <c r="D253" s="29"/>
      <c r="E253" s="29"/>
      <c r="F253" s="29"/>
      <c r="G253" s="29"/>
      <c r="H253" s="29"/>
    </row>
    <row r="254" spans="1:8" ht="15.75">
      <c r="A254" s="53"/>
      <c r="B254" s="53"/>
      <c r="C254" s="29"/>
      <c r="D254" s="29"/>
      <c r="E254" s="29"/>
      <c r="F254" s="29"/>
      <c r="G254" s="29"/>
      <c r="H254" s="29"/>
    </row>
    <row r="255" spans="1:8" ht="15.75">
      <c r="A255" s="53"/>
      <c r="B255" s="53"/>
      <c r="C255" s="29"/>
      <c r="D255" s="29"/>
      <c r="E255" s="29"/>
      <c r="F255" s="29"/>
      <c r="G255" s="29"/>
      <c r="H255" s="29"/>
    </row>
    <row r="256" spans="1:8" ht="15.75">
      <c r="A256" s="53"/>
      <c r="B256" s="53"/>
      <c r="C256" s="29"/>
      <c r="D256" s="29"/>
      <c r="E256" s="29"/>
      <c r="F256" s="29"/>
      <c r="G256" s="29"/>
      <c r="H256" s="29"/>
    </row>
    <row r="257" spans="1:8" ht="15.75">
      <c r="A257" s="53"/>
      <c r="B257" s="53"/>
      <c r="C257" s="29"/>
      <c r="D257" s="29"/>
      <c r="E257" s="29"/>
      <c r="F257" s="29"/>
      <c r="G257" s="29"/>
      <c r="H257" s="29"/>
    </row>
    <row r="258" spans="1:8" ht="15.75">
      <c r="A258" s="53"/>
      <c r="B258" s="53"/>
      <c r="C258" s="29"/>
      <c r="D258" s="29"/>
      <c r="E258" s="29"/>
      <c r="F258" s="29"/>
      <c r="G258" s="29"/>
      <c r="H258" s="29"/>
    </row>
    <row r="259" spans="1:8" ht="15.75">
      <c r="A259" s="53"/>
      <c r="B259" s="53"/>
      <c r="C259" s="29"/>
      <c r="D259" s="29"/>
      <c r="E259" s="29"/>
      <c r="F259" s="29"/>
      <c r="G259" s="29"/>
      <c r="H259" s="29"/>
    </row>
    <row r="260" spans="1:8" ht="15.75">
      <c r="A260" s="53"/>
      <c r="B260" s="53"/>
      <c r="C260" s="29"/>
      <c r="D260" s="29"/>
      <c r="E260" s="29"/>
      <c r="F260" s="29"/>
      <c r="G260" s="29"/>
      <c r="H260" s="29"/>
    </row>
    <row r="261" spans="1:8" ht="15.75">
      <c r="A261" s="53"/>
      <c r="B261" s="53"/>
      <c r="C261" s="29"/>
      <c r="D261" s="29"/>
      <c r="E261" s="29"/>
      <c r="F261" s="29"/>
      <c r="G261" s="29"/>
      <c r="H261" s="29"/>
    </row>
    <row r="262" spans="1:8" ht="15.75">
      <c r="A262" s="53"/>
      <c r="B262" s="53"/>
      <c r="C262" s="29"/>
      <c r="D262" s="29"/>
      <c r="E262" s="29"/>
      <c r="F262" s="29"/>
      <c r="G262" s="29"/>
      <c r="H262" s="29"/>
    </row>
    <row r="263" spans="1:8" ht="15.75">
      <c r="A263" s="53"/>
      <c r="B263" s="53"/>
      <c r="C263" s="29"/>
      <c r="D263" s="29"/>
      <c r="E263" s="29"/>
      <c r="F263" s="29"/>
      <c r="G263" s="29"/>
      <c r="H263" s="29"/>
    </row>
    <row r="264" spans="1:8" ht="15.75">
      <c r="A264" s="53"/>
      <c r="B264" s="53"/>
      <c r="C264" s="29"/>
      <c r="D264" s="29"/>
      <c r="E264" s="29"/>
      <c r="F264" s="29"/>
      <c r="G264" s="29"/>
      <c r="H264" s="29"/>
    </row>
    <row r="265" spans="1:8" ht="15.75">
      <c r="A265" s="53"/>
      <c r="B265" s="53"/>
      <c r="C265" s="29"/>
      <c r="D265" s="29"/>
      <c r="E265" s="29"/>
      <c r="F265" s="29"/>
      <c r="G265" s="29"/>
      <c r="H265" s="29"/>
    </row>
    <row r="266" spans="1:8" ht="15.75">
      <c r="A266" s="53"/>
      <c r="B266" s="53"/>
      <c r="C266" s="29"/>
      <c r="D266" s="29"/>
      <c r="E266" s="29"/>
      <c r="F266" s="29"/>
      <c r="G266" s="29"/>
      <c r="H266" s="29"/>
    </row>
    <row r="267" spans="1:8" ht="15.75">
      <c r="A267" s="53"/>
      <c r="B267" s="53"/>
      <c r="C267" s="29"/>
      <c r="D267" s="29"/>
      <c r="E267" s="29"/>
      <c r="F267" s="29"/>
      <c r="G267" s="29"/>
      <c r="H267" s="29"/>
    </row>
    <row r="268" spans="1:8" ht="15.75">
      <c r="A268" s="53"/>
      <c r="B268" s="53"/>
      <c r="C268" s="29"/>
      <c r="D268" s="29"/>
      <c r="E268" s="29"/>
      <c r="F268" s="29"/>
      <c r="G268" s="29"/>
      <c r="H268" s="29"/>
    </row>
    <row r="269" spans="1:8" ht="15.75">
      <c r="A269" s="53"/>
      <c r="B269" s="53"/>
      <c r="C269" s="29"/>
      <c r="D269" s="29"/>
      <c r="E269" s="29"/>
      <c r="F269" s="29"/>
      <c r="G269" s="29"/>
      <c r="H269" s="29"/>
    </row>
    <row r="270" spans="1:8" ht="15.75">
      <c r="A270" s="53"/>
      <c r="B270" s="53"/>
      <c r="C270" s="29"/>
      <c r="D270" s="29"/>
      <c r="E270" s="29"/>
      <c r="F270" s="29"/>
      <c r="G270" s="29"/>
      <c r="H270" s="29"/>
    </row>
    <row r="271" spans="1:8" ht="15.75">
      <c r="A271" s="53"/>
      <c r="B271" s="53"/>
      <c r="C271" s="29"/>
      <c r="D271" s="29"/>
      <c r="E271" s="29"/>
      <c r="F271" s="29"/>
      <c r="G271" s="29"/>
      <c r="H271" s="29"/>
    </row>
    <row r="272" spans="1:8" ht="15.75">
      <c r="A272" s="53"/>
      <c r="B272" s="53"/>
      <c r="C272" s="29"/>
      <c r="D272" s="29"/>
      <c r="E272" s="29"/>
      <c r="F272" s="29"/>
      <c r="G272" s="29"/>
      <c r="H272" s="29"/>
    </row>
    <row r="273" spans="1:8" ht="15.75">
      <c r="A273" s="53"/>
      <c r="B273" s="53"/>
      <c r="C273" s="29"/>
      <c r="D273" s="29"/>
      <c r="E273" s="29"/>
      <c r="F273" s="29"/>
      <c r="G273" s="29"/>
      <c r="H273" s="29"/>
    </row>
    <row r="274" spans="1:8" ht="15.75">
      <c r="A274" s="53"/>
      <c r="B274" s="53"/>
      <c r="C274" s="29"/>
      <c r="D274" s="29"/>
      <c r="E274" s="29"/>
      <c r="F274" s="29"/>
      <c r="G274" s="29"/>
      <c r="H274" s="29"/>
    </row>
    <row r="275" spans="1:8" ht="15.75">
      <c r="A275" s="53"/>
      <c r="B275" s="53"/>
      <c r="C275" s="29"/>
      <c r="D275" s="29"/>
      <c r="E275" s="29"/>
      <c r="F275" s="29"/>
      <c r="G275" s="29"/>
      <c r="H275" s="29"/>
    </row>
    <row r="276" spans="1:8" ht="15.75">
      <c r="A276" s="53"/>
      <c r="B276" s="53"/>
      <c r="C276" s="29"/>
      <c r="D276" s="29"/>
      <c r="E276" s="29"/>
      <c r="F276" s="29"/>
      <c r="G276" s="29"/>
      <c r="H276" s="29"/>
    </row>
    <row r="277" spans="1:8" ht="15.75">
      <c r="A277" s="53"/>
      <c r="B277" s="53"/>
      <c r="C277" s="29"/>
      <c r="D277" s="29"/>
      <c r="E277" s="29"/>
      <c r="F277" s="29"/>
      <c r="G277" s="29"/>
      <c r="H277" s="29"/>
    </row>
    <row r="278" spans="1:8" ht="15.75">
      <c r="A278" s="53"/>
      <c r="B278" s="53"/>
      <c r="C278" s="29"/>
      <c r="D278" s="29"/>
      <c r="E278" s="29"/>
      <c r="F278" s="29"/>
      <c r="G278" s="29"/>
      <c r="H278" s="29"/>
    </row>
    <row r="279" spans="1:8" ht="15.75">
      <c r="A279" s="53"/>
      <c r="B279" s="53"/>
      <c r="C279" s="29"/>
      <c r="D279" s="29"/>
      <c r="E279" s="29"/>
      <c r="F279" s="29"/>
      <c r="G279" s="29"/>
      <c r="H279" s="29"/>
    </row>
    <row r="280" spans="1:8" ht="15.75">
      <c r="A280" s="53"/>
      <c r="B280" s="53"/>
      <c r="C280" s="29"/>
      <c r="D280" s="29"/>
      <c r="E280" s="29"/>
      <c r="F280" s="29"/>
      <c r="G280" s="29"/>
      <c r="H280" s="29"/>
    </row>
    <row r="281" spans="1:8" ht="15.75">
      <c r="A281" s="53"/>
      <c r="B281" s="53"/>
      <c r="C281" s="29"/>
      <c r="D281" s="29"/>
      <c r="E281" s="29"/>
      <c r="F281" s="29"/>
      <c r="G281" s="29"/>
      <c r="H281" s="29"/>
    </row>
    <row r="282" spans="1:8" ht="15.75">
      <c r="A282" s="53"/>
      <c r="B282" s="53"/>
      <c r="C282" s="29"/>
      <c r="D282" s="29"/>
      <c r="E282" s="29"/>
      <c r="F282" s="29"/>
      <c r="G282" s="29"/>
      <c r="H282" s="29"/>
    </row>
    <row r="283" spans="1:8" ht="15.75">
      <c r="A283" s="53"/>
      <c r="B283" s="53"/>
      <c r="C283" s="29"/>
      <c r="D283" s="29"/>
      <c r="E283" s="29"/>
      <c r="F283" s="29"/>
      <c r="G283" s="29"/>
      <c r="H283" s="29"/>
    </row>
    <row r="284" spans="1:8" ht="15.75">
      <c r="A284" s="53"/>
      <c r="B284" s="53"/>
      <c r="C284" s="29"/>
      <c r="D284" s="29"/>
      <c r="E284" s="29"/>
      <c r="F284" s="29"/>
      <c r="G284" s="29"/>
      <c r="H284" s="29"/>
    </row>
    <row r="285" spans="1:8" ht="15.75">
      <c r="A285" s="53"/>
      <c r="B285" s="53"/>
      <c r="C285" s="29"/>
      <c r="D285" s="29"/>
      <c r="E285" s="29"/>
      <c r="F285" s="29"/>
      <c r="G285" s="29"/>
      <c r="H285" s="29"/>
    </row>
    <row r="286" spans="1:8" ht="15.75">
      <c r="A286" s="53"/>
      <c r="B286" s="53"/>
      <c r="C286" s="29"/>
      <c r="D286" s="29"/>
      <c r="E286" s="29"/>
      <c r="F286" s="29"/>
      <c r="G286" s="29"/>
      <c r="H286" s="29"/>
    </row>
    <row r="287" spans="1:8" ht="15.75">
      <c r="A287" s="53"/>
      <c r="B287" s="53"/>
      <c r="C287" s="29"/>
      <c r="D287" s="29"/>
      <c r="E287" s="29"/>
      <c r="F287" s="29"/>
      <c r="G287" s="29"/>
      <c r="H287" s="29"/>
    </row>
    <row r="288" spans="1:8" ht="15.75">
      <c r="A288" s="53"/>
      <c r="B288" s="53"/>
      <c r="C288" s="29"/>
      <c r="D288" s="29"/>
      <c r="E288" s="29"/>
      <c r="F288" s="29"/>
      <c r="G288" s="29"/>
      <c r="H288" s="29"/>
    </row>
    <row r="289" spans="1:8" ht="15.75">
      <c r="A289" s="53"/>
      <c r="B289" s="53"/>
      <c r="C289" s="29"/>
      <c r="D289" s="29"/>
      <c r="E289" s="29"/>
      <c r="F289" s="29"/>
      <c r="G289" s="29"/>
      <c r="H289" s="29"/>
    </row>
    <row r="290" spans="1:8" ht="15.75">
      <c r="A290" s="53"/>
      <c r="B290" s="53"/>
      <c r="C290" s="29"/>
      <c r="D290" s="29"/>
      <c r="E290" s="29"/>
      <c r="F290" s="29"/>
      <c r="G290" s="29"/>
      <c r="H290" s="29"/>
    </row>
    <row r="291" spans="1:8" ht="15.75">
      <c r="A291" s="53"/>
      <c r="B291" s="53"/>
      <c r="C291" s="29"/>
      <c r="D291" s="29"/>
      <c r="E291" s="29"/>
      <c r="F291" s="29"/>
      <c r="G291" s="29"/>
      <c r="H291" s="29"/>
    </row>
    <row r="292" spans="1:8" ht="15.75">
      <c r="A292" s="53"/>
      <c r="B292" s="53"/>
      <c r="C292" s="29"/>
      <c r="D292" s="29"/>
      <c r="E292" s="29"/>
      <c r="F292" s="29"/>
      <c r="G292" s="29"/>
      <c r="H292" s="29"/>
    </row>
    <row r="293" spans="1:8" ht="15.75">
      <c r="A293" s="53"/>
      <c r="B293" s="53"/>
      <c r="C293" s="29"/>
      <c r="D293" s="29"/>
      <c r="E293" s="29"/>
      <c r="F293" s="29"/>
      <c r="G293" s="29"/>
      <c r="H293" s="29"/>
    </row>
    <row r="294" spans="1:5" ht="15.75">
      <c r="A294" s="53"/>
      <c r="B294" s="53"/>
      <c r="C294" s="29"/>
      <c r="D294" s="29"/>
      <c r="E294" s="29"/>
    </row>
    <row r="295" spans="2:5" ht="15.75">
      <c r="B295" s="53"/>
      <c r="C295" s="29"/>
      <c r="D295" s="29"/>
      <c r="E295" s="29"/>
    </row>
    <row r="296" spans="2:5" ht="15.75">
      <c r="B296" s="53"/>
      <c r="C296" s="29"/>
      <c r="D296" s="29"/>
      <c r="E296" s="29"/>
    </row>
    <row r="297" spans="2:5" ht="15.75">
      <c r="B297" s="53"/>
      <c r="C297" s="29"/>
      <c r="D297" s="29"/>
      <c r="E297" s="29"/>
    </row>
    <row r="298" ht="15.75">
      <c r="E298" s="29"/>
    </row>
    <row r="299" ht="15.75">
      <c r="E299" s="29"/>
    </row>
    <row r="300" ht="15.75">
      <c r="E300" s="29"/>
    </row>
    <row r="301" ht="15.75">
      <c r="E301" s="29"/>
    </row>
  </sheetData>
  <sheetProtection/>
  <mergeCells count="154">
    <mergeCell ref="B23:I23"/>
    <mergeCell ref="B24:I24"/>
    <mergeCell ref="B29:I29"/>
    <mergeCell ref="B54:I54"/>
    <mergeCell ref="B131:H131"/>
    <mergeCell ref="B112:D112"/>
    <mergeCell ref="B121:I121"/>
    <mergeCell ref="B100:H100"/>
    <mergeCell ref="B17:I17"/>
    <mergeCell ref="B18:I18"/>
    <mergeCell ref="B20:I20"/>
    <mergeCell ref="B21:I21"/>
    <mergeCell ref="B152:I152"/>
    <mergeCell ref="B219:I219"/>
    <mergeCell ref="B213:D213"/>
    <mergeCell ref="B214:D214"/>
    <mergeCell ref="B203:D203"/>
    <mergeCell ref="B204:D204"/>
    <mergeCell ref="B216:I216"/>
    <mergeCell ref="B212:D212"/>
    <mergeCell ref="B211:D211"/>
    <mergeCell ref="B209:D209"/>
    <mergeCell ref="B208:D208"/>
    <mergeCell ref="C87:D87"/>
    <mergeCell ref="B91:H91"/>
    <mergeCell ref="B184:E184"/>
    <mergeCell ref="B199:D199"/>
    <mergeCell ref="B200:D200"/>
    <mergeCell ref="B205:E205"/>
    <mergeCell ref="B201:D201"/>
    <mergeCell ref="B106:H106"/>
    <mergeCell ref="B154:C154"/>
    <mergeCell ref="C173:E173"/>
    <mergeCell ref="B115:D115"/>
    <mergeCell ref="B145:H145"/>
    <mergeCell ref="B136:C136"/>
    <mergeCell ref="B137:C137"/>
    <mergeCell ref="C161:D161"/>
    <mergeCell ref="F125:G125"/>
    <mergeCell ref="B202:E202"/>
    <mergeCell ref="C96:D96"/>
    <mergeCell ref="C97:D97"/>
    <mergeCell ref="B192:F192"/>
    <mergeCell ref="F126:G126"/>
    <mergeCell ref="C149:I149"/>
    <mergeCell ref="C151:I151"/>
    <mergeCell ref="B141:H141"/>
    <mergeCell ref="B132:H132"/>
    <mergeCell ref="H128:I128"/>
    <mergeCell ref="B126:C126"/>
    <mergeCell ref="C94:D94"/>
    <mergeCell ref="B101:I101"/>
    <mergeCell ref="B102:I102"/>
    <mergeCell ref="B108:D108"/>
    <mergeCell ref="C95:D95"/>
    <mergeCell ref="B98:I98"/>
    <mergeCell ref="D126:E126"/>
    <mergeCell ref="D125:E125"/>
    <mergeCell ref="B228:D228"/>
    <mergeCell ref="B186:C186"/>
    <mergeCell ref="B188:E188"/>
    <mergeCell ref="B190:C190"/>
    <mergeCell ref="B218:D218"/>
    <mergeCell ref="C164:E164"/>
    <mergeCell ref="B179:F179"/>
    <mergeCell ref="B185:C185"/>
    <mergeCell ref="B210:D210"/>
    <mergeCell ref="B206:D206"/>
    <mergeCell ref="B223:D223"/>
    <mergeCell ref="B104:H104"/>
    <mergeCell ref="B118:H118"/>
    <mergeCell ref="B119:I119"/>
    <mergeCell ref="C163:E163"/>
    <mergeCell ref="C171:E171"/>
    <mergeCell ref="B113:C113"/>
    <mergeCell ref="B114:C114"/>
    <mergeCell ref="B125:C125"/>
    <mergeCell ref="H125:I125"/>
    <mergeCell ref="B74:H74"/>
    <mergeCell ref="D63:E63"/>
    <mergeCell ref="F63:G63"/>
    <mergeCell ref="B71:H71"/>
    <mergeCell ref="B72:I72"/>
    <mergeCell ref="B66:C66"/>
    <mergeCell ref="B15:I15"/>
    <mergeCell ref="B14:I14"/>
    <mergeCell ref="B32:H32"/>
    <mergeCell ref="B35:H35"/>
    <mergeCell ref="C40:H40"/>
    <mergeCell ref="B36:I36"/>
    <mergeCell ref="B38:H38"/>
    <mergeCell ref="B31:H31"/>
    <mergeCell ref="B26:I26"/>
    <mergeCell ref="B27:I27"/>
    <mergeCell ref="B53:H53"/>
    <mergeCell ref="B43:I43"/>
    <mergeCell ref="B45:C45"/>
    <mergeCell ref="B46:C46"/>
    <mergeCell ref="B49:I49"/>
    <mergeCell ref="A8:I8"/>
    <mergeCell ref="A9:I9"/>
    <mergeCell ref="A10:I10"/>
    <mergeCell ref="A11:I11"/>
    <mergeCell ref="C12:H12"/>
    <mergeCell ref="B142:I142"/>
    <mergeCell ref="B116:I116"/>
    <mergeCell ref="H62:K62"/>
    <mergeCell ref="J64:K64"/>
    <mergeCell ref="J63:K63"/>
    <mergeCell ref="B16:I16"/>
    <mergeCell ref="B39:H39"/>
    <mergeCell ref="B57:H57"/>
    <mergeCell ref="F62:G62"/>
    <mergeCell ref="B42:H42"/>
    <mergeCell ref="C88:D88"/>
    <mergeCell ref="G92:H93"/>
    <mergeCell ref="B59:I59"/>
    <mergeCell ref="G83:H84"/>
    <mergeCell ref="B65:C65"/>
    <mergeCell ref="B75:I75"/>
    <mergeCell ref="H63:I63"/>
    <mergeCell ref="F64:G64"/>
    <mergeCell ref="H64:I64"/>
    <mergeCell ref="D64:E64"/>
    <mergeCell ref="C85:D85"/>
    <mergeCell ref="C84:D84"/>
    <mergeCell ref="B60:I60"/>
    <mergeCell ref="B61:H61"/>
    <mergeCell ref="B122:I122"/>
    <mergeCell ref="D62:E62"/>
    <mergeCell ref="B77:E77"/>
    <mergeCell ref="C93:D93"/>
    <mergeCell ref="B67:C67"/>
    <mergeCell ref="C83:D83"/>
    <mergeCell ref="C146:I146"/>
    <mergeCell ref="C148:I148"/>
    <mergeCell ref="B82:H82"/>
    <mergeCell ref="B124:C124"/>
    <mergeCell ref="D124:E124"/>
    <mergeCell ref="F124:G124"/>
    <mergeCell ref="H124:I124"/>
    <mergeCell ref="C92:D92"/>
    <mergeCell ref="B103:H103"/>
    <mergeCell ref="C86:D86"/>
    <mergeCell ref="B58:I58"/>
    <mergeCell ref="D127:E127"/>
    <mergeCell ref="B89:I89"/>
    <mergeCell ref="B128:C128"/>
    <mergeCell ref="D128:E128"/>
    <mergeCell ref="F128:G128"/>
    <mergeCell ref="H126:I126"/>
    <mergeCell ref="B127:C127"/>
    <mergeCell ref="F127:G127"/>
    <mergeCell ref="H127:I127"/>
  </mergeCells>
  <printOptions/>
  <pageMargins left="0.6299212598425197" right="0.3937007874015748" top="0.5905511811023623" bottom="0.35433070866141736" header="0.3937007874015748" footer="0.1968503937007874"/>
  <pageSetup cellComments="asDisplayed" fitToHeight="4" horizontalDpi="600" verticalDpi="600" orientation="portrait" scale="59" r:id="rId2"/>
  <headerFooter alignWithMargins="0">
    <oddFooter>&amp;CPage &amp;P of &amp;N</oddFooter>
  </headerFooter>
  <rowBreaks count="4" manualBreakCount="4">
    <brk id="36" max="10" man="1"/>
    <brk id="79" max="10" man="1"/>
    <brk id="130" max="10" man="1"/>
    <brk id="17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Azihanidzan bin Abd Manan</cp:lastModifiedBy>
  <cp:lastPrinted>2017-02-22T00:25:01Z</cp:lastPrinted>
  <dcterms:created xsi:type="dcterms:W3CDTF">2002-11-14T19:07:56Z</dcterms:created>
  <dcterms:modified xsi:type="dcterms:W3CDTF">2017-02-24T08:43:30Z</dcterms:modified>
  <cp:category/>
  <cp:version/>
  <cp:contentType/>
  <cp:contentStatus/>
</cp:coreProperties>
</file>